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495" yWindow="90" windowWidth="26685" windowHeight="12240" tabRatio="836"/>
  </bookViews>
  <sheets>
    <sheet name="Aktīvi _Pasīvi_Assets_Liabilit" sheetId="1" r:id="rId1"/>
    <sheet name="AP_analīze_Assets_Liab_analysis" sheetId="16" r:id="rId2"/>
    <sheet name="PZ_Profit&amp;Loss" sheetId="9" r:id="rId3"/>
    <sheet name="Ienāk_Izdev_Income_Expens" sheetId="14" r:id="rId4"/>
    <sheet name="KKS_saraksts_List" sheetId="18" r:id="rId5"/>
  </sheets>
  <definedNames>
    <definedName name="MBP_F_8803_3" localSheetId="2">'PZ_Profit&amp;Loss'!#REF!</definedName>
    <definedName name="MBP_F_8804_3" localSheetId="2">'PZ_Profit&amp;Loss'!$I$27</definedName>
    <definedName name="MBP_F_9100_3" localSheetId="2">'PZ_Profit&amp;Loss'!#REF!</definedName>
    <definedName name="MBP_F_9600_3" localSheetId="2">'PZ_Profit&amp;Loss'!#REF!</definedName>
    <definedName name="_xlnm.Print_Area" localSheetId="0">'Aktīvi _Pasīvi_Assets_Liabilit'!$A$1:$Q$64</definedName>
    <definedName name="_xlnm.Print_Area" localSheetId="1">AP_analīze_Assets_Liab_analysis!$A$1:$Q$33</definedName>
    <definedName name="_xlnm.Print_Area" localSheetId="3">Ienāk_Izdev_Income_Expens!$A$1:$Q$56</definedName>
    <definedName name="_xlnm.Print_Area" localSheetId="2">'PZ_Profit&amp;Loss'!$A$1:$Q$37</definedName>
  </definedNames>
  <calcPr calcId="125725"/>
</workbook>
</file>

<file path=xl/calcChain.xml><?xml version="1.0" encoding="utf-8"?>
<calcChain xmlns="http://schemas.openxmlformats.org/spreadsheetml/2006/main">
  <c r="Q12" i="9"/>
  <c r="Q17" s="1"/>
  <c r="Q26" s="1"/>
  <c r="Q28" s="1"/>
  <c r="Q14" i="14"/>
  <c r="Q40" s="1"/>
  <c r="Q4"/>
  <c r="Q30" s="1"/>
  <c r="Q22" i="16"/>
  <c r="Q11"/>
  <c r="Q5"/>
  <c r="Q46" i="1"/>
  <c r="Q47"/>
  <c r="Q48"/>
  <c r="Q49"/>
  <c r="Q50"/>
  <c r="Q51"/>
  <c r="Q52"/>
  <c r="Q53"/>
  <c r="Q54"/>
  <c r="Q55"/>
  <c r="Q56"/>
  <c r="Q57"/>
  <c r="Q58"/>
  <c r="Q59"/>
  <c r="Q60"/>
  <c r="Q61"/>
  <c r="Q62"/>
  <c r="Q63"/>
  <c r="Q45"/>
  <c r="Q36"/>
  <c r="Q37"/>
  <c r="Q38"/>
  <c r="Q39"/>
  <c r="Q40"/>
  <c r="Q41"/>
  <c r="Q42"/>
  <c r="Q43"/>
  <c r="Q35"/>
  <c r="Q44"/>
  <c r="Q34"/>
  <c r="P15" i="14"/>
  <c r="P14" s="1"/>
  <c r="P40" s="1"/>
  <c r="P5"/>
  <c r="P4" s="1"/>
  <c r="P30" s="1"/>
  <c r="P12" i="9"/>
  <c r="P17" s="1"/>
  <c r="P26" s="1"/>
  <c r="P28" s="1"/>
  <c r="P22" i="16"/>
  <c r="P24" s="1"/>
  <c r="P11"/>
  <c r="P5"/>
  <c r="E48" i="1"/>
  <c r="F48"/>
  <c r="G48"/>
  <c r="H48"/>
  <c r="I48"/>
  <c r="J48"/>
  <c r="K48"/>
  <c r="L48"/>
  <c r="M48"/>
  <c r="P48"/>
  <c r="P46"/>
  <c r="P47"/>
  <c r="P49"/>
  <c r="P50"/>
  <c r="P51"/>
  <c r="P52"/>
  <c r="P53"/>
  <c r="P54"/>
  <c r="P55"/>
  <c r="P56"/>
  <c r="P57"/>
  <c r="P58"/>
  <c r="P59"/>
  <c r="P60"/>
  <c r="P61"/>
  <c r="P62"/>
  <c r="P63"/>
  <c r="P45"/>
  <c r="P36"/>
  <c r="P37"/>
  <c r="P38"/>
  <c r="P39"/>
  <c r="P40"/>
  <c r="P41"/>
  <c r="P42"/>
  <c r="P43"/>
  <c r="P35"/>
  <c r="P34"/>
  <c r="P44"/>
  <c r="O15" i="14"/>
  <c r="O5"/>
  <c r="O12" i="9"/>
  <c r="O17" s="1"/>
  <c r="O26" s="1"/>
  <c r="O28" s="1"/>
  <c r="O22" i="16"/>
  <c r="O11"/>
  <c r="O5"/>
  <c r="O36" i="1"/>
  <c r="O37"/>
  <c r="O38"/>
  <c r="O39"/>
  <c r="O40"/>
  <c r="O41"/>
  <c r="O42"/>
  <c r="O43"/>
  <c r="O35"/>
  <c r="O14"/>
  <c r="O44" s="1"/>
  <c r="Q24" i="16" l="1"/>
  <c r="Q26"/>
  <c r="Q29"/>
  <c r="Q55" i="14"/>
  <c r="Q53"/>
  <c r="Q51"/>
  <c r="Q49"/>
  <c r="Q47"/>
  <c r="Q45"/>
  <c r="Q43"/>
  <c r="Q41"/>
  <c r="Q54"/>
  <c r="Q52"/>
  <c r="Q50"/>
  <c r="Q48"/>
  <c r="Q46"/>
  <c r="Q44"/>
  <c r="Q42"/>
  <c r="Q31"/>
  <c r="Q38"/>
  <c r="Q36"/>
  <c r="Q34"/>
  <c r="Q32"/>
  <c r="Q39"/>
  <c r="Q37"/>
  <c r="Q35"/>
  <c r="Q33"/>
  <c r="Q27" i="16"/>
  <c r="Q30"/>
  <c r="Q28"/>
  <c r="Q32"/>
  <c r="O48" i="1"/>
  <c r="P41" i="14"/>
  <c r="P54"/>
  <c r="P52"/>
  <c r="P50"/>
  <c r="P48"/>
  <c r="P46"/>
  <c r="P44"/>
  <c r="P42"/>
  <c r="P55"/>
  <c r="P53"/>
  <c r="P51"/>
  <c r="P49"/>
  <c r="P47"/>
  <c r="P45"/>
  <c r="P43"/>
  <c r="P39"/>
  <c r="P37"/>
  <c r="P35"/>
  <c r="P33"/>
  <c r="P31"/>
  <c r="P38"/>
  <c r="P36"/>
  <c r="P34"/>
  <c r="P32"/>
  <c r="P30" i="16"/>
  <c r="P28"/>
  <c r="P32"/>
  <c r="P26"/>
  <c r="P29"/>
  <c r="P27"/>
  <c r="O27"/>
  <c r="O29"/>
  <c r="O26"/>
  <c r="O32"/>
  <c r="O28"/>
  <c r="O30"/>
  <c r="O24"/>
  <c r="O63" i="1"/>
  <c r="O61"/>
  <c r="O59"/>
  <c r="O57"/>
  <c r="O55"/>
  <c r="O53"/>
  <c r="O51"/>
  <c r="O49"/>
  <c r="O46"/>
  <c r="O45"/>
  <c r="O62"/>
  <c r="O60"/>
  <c r="O58"/>
  <c r="O56"/>
  <c r="O54"/>
  <c r="O52"/>
  <c r="O50"/>
  <c r="O47"/>
  <c r="O14" i="14"/>
  <c r="O4"/>
  <c r="O34" i="1"/>
  <c r="N14"/>
  <c r="N48" s="1"/>
  <c r="N5" i="14"/>
  <c r="N12" i="9"/>
  <c r="N17" s="1"/>
  <c r="N26" s="1"/>
  <c r="N28" s="1"/>
  <c r="H14" i="14"/>
  <c r="J14"/>
  <c r="J43" s="1"/>
  <c r="F14"/>
  <c r="G14"/>
  <c r="G43" s="1"/>
  <c r="E14"/>
  <c r="J4"/>
  <c r="J30" s="1"/>
  <c r="N4"/>
  <c r="N33" s="1"/>
  <c r="E4"/>
  <c r="E30" s="1"/>
  <c r="F4"/>
  <c r="F30" s="1"/>
  <c r="G4"/>
  <c r="G33" s="1"/>
  <c r="H4"/>
  <c r="H30" s="1"/>
  <c r="H31"/>
  <c r="F31"/>
  <c r="F36" i="1"/>
  <c r="G36"/>
  <c r="H36"/>
  <c r="I36"/>
  <c r="J36"/>
  <c r="K36"/>
  <c r="L36"/>
  <c r="M36"/>
  <c r="N36"/>
  <c r="F37"/>
  <c r="G37"/>
  <c r="H37"/>
  <c r="I37"/>
  <c r="J37"/>
  <c r="K37"/>
  <c r="L37"/>
  <c r="M37"/>
  <c r="N37"/>
  <c r="F38"/>
  <c r="G38"/>
  <c r="H38"/>
  <c r="I38"/>
  <c r="J38"/>
  <c r="K38"/>
  <c r="L38"/>
  <c r="M38"/>
  <c r="N38"/>
  <c r="F39"/>
  <c r="G39"/>
  <c r="H39"/>
  <c r="I39"/>
  <c r="J39"/>
  <c r="K39"/>
  <c r="L39"/>
  <c r="M39"/>
  <c r="N39"/>
  <c r="F40"/>
  <c r="G40"/>
  <c r="H40"/>
  <c r="I40"/>
  <c r="J40"/>
  <c r="K40"/>
  <c r="L40"/>
  <c r="M40"/>
  <c r="N40"/>
  <c r="F41"/>
  <c r="G41"/>
  <c r="H41"/>
  <c r="I41"/>
  <c r="J41"/>
  <c r="K41"/>
  <c r="L41"/>
  <c r="M41"/>
  <c r="N41"/>
  <c r="F42"/>
  <c r="G42"/>
  <c r="H42"/>
  <c r="I42"/>
  <c r="J42"/>
  <c r="K42"/>
  <c r="L42"/>
  <c r="M42"/>
  <c r="N42"/>
  <c r="F43"/>
  <c r="G43"/>
  <c r="H43"/>
  <c r="I43"/>
  <c r="J43"/>
  <c r="K43"/>
  <c r="L43"/>
  <c r="M43"/>
  <c r="N43"/>
  <c r="N35"/>
  <c r="M35"/>
  <c r="L35"/>
  <c r="K35"/>
  <c r="J35"/>
  <c r="I35"/>
  <c r="H35"/>
  <c r="G35"/>
  <c r="F35"/>
  <c r="E36"/>
  <c r="E37"/>
  <c r="E38"/>
  <c r="E39"/>
  <c r="E40"/>
  <c r="E41"/>
  <c r="E42"/>
  <c r="E43"/>
  <c r="E35"/>
  <c r="E42" i="14"/>
  <c r="F42"/>
  <c r="G42"/>
  <c r="H42"/>
  <c r="J42"/>
  <c r="E43"/>
  <c r="F43"/>
  <c r="H43"/>
  <c r="E44"/>
  <c r="F44"/>
  <c r="G44"/>
  <c r="H44"/>
  <c r="J44"/>
  <c r="E45"/>
  <c r="F45"/>
  <c r="H45"/>
  <c r="E46"/>
  <c r="F46"/>
  <c r="G46"/>
  <c r="H46"/>
  <c r="J46"/>
  <c r="E47"/>
  <c r="F47"/>
  <c r="H47"/>
  <c r="E48"/>
  <c r="F48"/>
  <c r="G48"/>
  <c r="H48"/>
  <c r="J48"/>
  <c r="E49"/>
  <c r="F49"/>
  <c r="H49"/>
  <c r="E50"/>
  <c r="F50"/>
  <c r="G50"/>
  <c r="H50"/>
  <c r="J50"/>
  <c r="E51"/>
  <c r="F51"/>
  <c r="H51"/>
  <c r="E52"/>
  <c r="F52"/>
  <c r="G52"/>
  <c r="H52"/>
  <c r="J52"/>
  <c r="E53"/>
  <c r="F53"/>
  <c r="H53"/>
  <c r="E54"/>
  <c r="F54"/>
  <c r="G54"/>
  <c r="H54"/>
  <c r="J54"/>
  <c r="E55"/>
  <c r="F55"/>
  <c r="H55"/>
  <c r="J41"/>
  <c r="H41"/>
  <c r="G41"/>
  <c r="F41"/>
  <c r="E41"/>
  <c r="F40"/>
  <c r="G40"/>
  <c r="H40"/>
  <c r="J40"/>
  <c r="E40"/>
  <c r="G46" i="1"/>
  <c r="H46"/>
  <c r="I46"/>
  <c r="J46"/>
  <c r="K46"/>
  <c r="L46"/>
  <c r="M46"/>
  <c r="G47"/>
  <c r="H47"/>
  <c r="I47"/>
  <c r="J47"/>
  <c r="K47"/>
  <c r="L47"/>
  <c r="M47"/>
  <c r="G49"/>
  <c r="H49"/>
  <c r="I49"/>
  <c r="J49"/>
  <c r="K49"/>
  <c r="L49"/>
  <c r="M49"/>
  <c r="G50"/>
  <c r="H50"/>
  <c r="I50"/>
  <c r="J50"/>
  <c r="K50"/>
  <c r="L50"/>
  <c r="M50"/>
  <c r="G51"/>
  <c r="H51"/>
  <c r="I51"/>
  <c r="J51"/>
  <c r="K51"/>
  <c r="L51"/>
  <c r="M51"/>
  <c r="G52"/>
  <c r="H52"/>
  <c r="I52"/>
  <c r="J52"/>
  <c r="K52"/>
  <c r="L52"/>
  <c r="M52"/>
  <c r="G53"/>
  <c r="H53"/>
  <c r="I53"/>
  <c r="J53"/>
  <c r="K53"/>
  <c r="L53"/>
  <c r="M53"/>
  <c r="G54"/>
  <c r="H54"/>
  <c r="I54"/>
  <c r="J54"/>
  <c r="K54"/>
  <c r="L54"/>
  <c r="M54"/>
  <c r="G55"/>
  <c r="H55"/>
  <c r="I55"/>
  <c r="J55"/>
  <c r="K55"/>
  <c r="L55"/>
  <c r="M55"/>
  <c r="G56"/>
  <c r="H56"/>
  <c r="I56"/>
  <c r="J56"/>
  <c r="K56"/>
  <c r="L56"/>
  <c r="M56"/>
  <c r="G57"/>
  <c r="H57"/>
  <c r="I57"/>
  <c r="J57"/>
  <c r="K57"/>
  <c r="L57"/>
  <c r="M57"/>
  <c r="G58"/>
  <c r="H58"/>
  <c r="I58"/>
  <c r="J58"/>
  <c r="K58"/>
  <c r="L58"/>
  <c r="M58"/>
  <c r="G59"/>
  <c r="H59"/>
  <c r="I59"/>
  <c r="J59"/>
  <c r="K59"/>
  <c r="L59"/>
  <c r="M59"/>
  <c r="G60"/>
  <c r="H60"/>
  <c r="I60"/>
  <c r="J60"/>
  <c r="K60"/>
  <c r="L60"/>
  <c r="M60"/>
  <c r="G61"/>
  <c r="H61"/>
  <c r="I61"/>
  <c r="J61"/>
  <c r="K61"/>
  <c r="L61"/>
  <c r="M61"/>
  <c r="G62"/>
  <c r="H62"/>
  <c r="I62"/>
  <c r="J62"/>
  <c r="K62"/>
  <c r="L62"/>
  <c r="M62"/>
  <c r="G63"/>
  <c r="H63"/>
  <c r="I63"/>
  <c r="J63"/>
  <c r="K63"/>
  <c r="L63"/>
  <c r="M63"/>
  <c r="N45"/>
  <c r="M45"/>
  <c r="L45"/>
  <c r="K45"/>
  <c r="J45"/>
  <c r="I45"/>
  <c r="H45"/>
  <c r="G45"/>
  <c r="F46"/>
  <c r="F47"/>
  <c r="F49"/>
  <c r="F50"/>
  <c r="F51"/>
  <c r="F52"/>
  <c r="F53"/>
  <c r="F54"/>
  <c r="F55"/>
  <c r="F56"/>
  <c r="F57"/>
  <c r="F58"/>
  <c r="F59"/>
  <c r="F60"/>
  <c r="F61"/>
  <c r="F62"/>
  <c r="F63"/>
  <c r="F45"/>
  <c r="E46"/>
  <c r="E47"/>
  <c r="E49"/>
  <c r="E50"/>
  <c r="E51"/>
  <c r="E52"/>
  <c r="E53"/>
  <c r="E54"/>
  <c r="E55"/>
  <c r="E56"/>
  <c r="E57"/>
  <c r="E58"/>
  <c r="E59"/>
  <c r="E60"/>
  <c r="E61"/>
  <c r="E62"/>
  <c r="E63"/>
  <c r="E45"/>
  <c r="F44"/>
  <c r="G44"/>
  <c r="H44"/>
  <c r="I44"/>
  <c r="J44"/>
  <c r="K44"/>
  <c r="L44"/>
  <c r="M44"/>
  <c r="N44"/>
  <c r="E44"/>
  <c r="N63" l="1"/>
  <c r="N62"/>
  <c r="N61"/>
  <c r="N60"/>
  <c r="N59"/>
  <c r="N58"/>
  <c r="N57"/>
  <c r="N56"/>
  <c r="N55"/>
  <c r="N54"/>
  <c r="N53"/>
  <c r="N52"/>
  <c r="N51"/>
  <c r="N50"/>
  <c r="N49"/>
  <c r="N47"/>
  <c r="N46"/>
  <c r="J55" i="14"/>
  <c r="G55"/>
  <c r="J53"/>
  <c r="G53"/>
  <c r="J51"/>
  <c r="G51"/>
  <c r="J49"/>
  <c r="G49"/>
  <c r="J47"/>
  <c r="G47"/>
  <c r="J45"/>
  <c r="G45"/>
  <c r="E31"/>
  <c r="G31"/>
  <c r="J39"/>
  <c r="H39"/>
  <c r="F39"/>
  <c r="G38"/>
  <c r="E38"/>
  <c r="J37"/>
  <c r="H37"/>
  <c r="F37"/>
  <c r="G36"/>
  <c r="E36"/>
  <c r="J35"/>
  <c r="H35"/>
  <c r="F35"/>
  <c r="G34"/>
  <c r="E34"/>
  <c r="J33"/>
  <c r="H33"/>
  <c r="F33"/>
  <c r="G32"/>
  <c r="E32"/>
  <c r="G30"/>
  <c r="J31"/>
  <c r="G39"/>
  <c r="E39"/>
  <c r="J38"/>
  <c r="H38"/>
  <c r="F38"/>
  <c r="G37"/>
  <c r="E37"/>
  <c r="J36"/>
  <c r="H36"/>
  <c r="F36"/>
  <c r="G35"/>
  <c r="E35"/>
  <c r="J34"/>
  <c r="H34"/>
  <c r="F34"/>
  <c r="E33"/>
  <c r="J32"/>
  <c r="H32"/>
  <c r="F32"/>
  <c r="O43"/>
  <c r="O45"/>
  <c r="O47"/>
  <c r="O49"/>
  <c r="O51"/>
  <c r="O53"/>
  <c r="O55"/>
  <c r="O42"/>
  <c r="O44"/>
  <c r="O46"/>
  <c r="O48"/>
  <c r="O50"/>
  <c r="O52"/>
  <c r="O54"/>
  <c r="O30"/>
  <c r="O33"/>
  <c r="O35"/>
  <c r="O37"/>
  <c r="O39"/>
  <c r="O32"/>
  <c r="O34"/>
  <c r="O36"/>
  <c r="O38"/>
  <c r="O31"/>
  <c r="O40"/>
  <c r="O41"/>
  <c r="N31"/>
  <c r="N38"/>
  <c r="N36"/>
  <c r="N34"/>
  <c r="N32"/>
  <c r="N30"/>
  <c r="N39"/>
  <c r="N37"/>
  <c r="N35"/>
  <c r="N34" i="1" l="1"/>
  <c r="F34"/>
  <c r="G34"/>
  <c r="H34"/>
  <c r="I34"/>
  <c r="J34"/>
  <c r="L34"/>
  <c r="M34"/>
  <c r="E34"/>
  <c r="N24" i="14"/>
  <c r="N15"/>
  <c r="N22" i="16"/>
  <c r="N24" s="1"/>
  <c r="N11"/>
  <c r="N5"/>
  <c r="N14" i="14" l="1"/>
  <c r="N41" s="1"/>
  <c r="E12" i="9"/>
  <c r="E17" s="1"/>
  <c r="E26" s="1"/>
  <c r="E28" s="1"/>
  <c r="F12"/>
  <c r="F17" s="1"/>
  <c r="F26" s="1"/>
  <c r="G12"/>
  <c r="G17" s="1"/>
  <c r="G26" s="1"/>
  <c r="G28" s="1"/>
  <c r="H12"/>
  <c r="H17" s="1"/>
  <c r="H26" s="1"/>
  <c r="H28" s="1"/>
  <c r="N50" i="14" l="1"/>
  <c r="N40"/>
  <c r="N43"/>
  <c r="N45"/>
  <c r="N47"/>
  <c r="N49"/>
  <c r="N52"/>
  <c r="N54"/>
  <c r="N42"/>
  <c r="N44"/>
  <c r="N46"/>
  <c r="N48"/>
  <c r="N51"/>
  <c r="N53"/>
  <c r="N55"/>
  <c r="M11" i="16"/>
  <c r="L11"/>
  <c r="K11"/>
  <c r="J11"/>
  <c r="I11"/>
  <c r="M5"/>
  <c r="L5"/>
  <c r="K5"/>
  <c r="J5"/>
  <c r="I5"/>
  <c r="M20" i="9" l="1"/>
  <c r="M12"/>
  <c r="M17" s="1"/>
  <c r="L24" i="14"/>
  <c r="L15"/>
  <c r="L5"/>
  <c r="K24"/>
  <c r="K15"/>
  <c r="K5"/>
  <c r="I24"/>
  <c r="I15"/>
  <c r="I5"/>
  <c r="I4" s="1"/>
  <c r="L20" i="9"/>
  <c r="K20"/>
  <c r="I12"/>
  <c r="L8"/>
  <c r="K8"/>
  <c r="L4"/>
  <c r="L12" s="1"/>
  <c r="L17" s="1"/>
  <c r="K4"/>
  <c r="K12" s="1"/>
  <c r="K17" s="1"/>
  <c r="J4"/>
  <c r="J12" s="1"/>
  <c r="J17" s="1"/>
  <c r="J26" s="1"/>
  <c r="J28" s="1"/>
  <c r="L22" i="16"/>
  <c r="K22"/>
  <c r="J22"/>
  <c r="I22"/>
  <c r="M22"/>
  <c r="M5" i="14"/>
  <c r="M15"/>
  <c r="M24"/>
  <c r="I31" l="1"/>
  <c r="I33"/>
  <c r="I35"/>
  <c r="I37"/>
  <c r="I39"/>
  <c r="I30"/>
  <c r="I32"/>
  <c r="I34"/>
  <c r="I36"/>
  <c r="I38"/>
  <c r="K14"/>
  <c r="L4"/>
  <c r="L31" s="1"/>
  <c r="M4"/>
  <c r="M31" s="1"/>
  <c r="M14"/>
  <c r="M50" s="1"/>
  <c r="M41"/>
  <c r="I14"/>
  <c r="I41" s="1"/>
  <c r="K4"/>
  <c r="K31" s="1"/>
  <c r="L14"/>
  <c r="L50" s="1"/>
  <c r="K50"/>
  <c r="K26" i="9"/>
  <c r="K28" s="1"/>
  <c r="K34" i="1"/>
  <c r="I17" i="9"/>
  <c r="I26" s="1"/>
  <c r="I28" s="1"/>
  <c r="I24" i="16"/>
  <c r="K24"/>
  <c r="M24"/>
  <c r="J24"/>
  <c r="L24"/>
  <c r="L26" i="9"/>
  <c r="L28" s="1"/>
  <c r="K43" i="14" l="1"/>
  <c r="K45"/>
  <c r="K47"/>
  <c r="K49"/>
  <c r="K52"/>
  <c r="K54"/>
  <c r="K40"/>
  <c r="K42"/>
  <c r="K44"/>
  <c r="K46"/>
  <c r="K48"/>
  <c r="K51"/>
  <c r="K53"/>
  <c r="K55"/>
  <c r="L41"/>
  <c r="L42"/>
  <c r="L40"/>
  <c r="L55"/>
  <c r="L53"/>
  <c r="L51"/>
  <c r="L49"/>
  <c r="L47"/>
  <c r="L45"/>
  <c r="L43"/>
  <c r="L54"/>
  <c r="L52"/>
  <c r="L48"/>
  <c r="L46"/>
  <c r="L44"/>
  <c r="K33"/>
  <c r="K35"/>
  <c r="K37"/>
  <c r="K39"/>
  <c r="K30"/>
  <c r="K32"/>
  <c r="K34"/>
  <c r="K36"/>
  <c r="K38"/>
  <c r="I43"/>
  <c r="I45"/>
  <c r="I47"/>
  <c r="I49"/>
  <c r="I52"/>
  <c r="I54"/>
  <c r="I40"/>
  <c r="I42"/>
  <c r="I44"/>
  <c r="I46"/>
  <c r="I48"/>
  <c r="I51"/>
  <c r="I53"/>
  <c r="I55"/>
  <c r="M42"/>
  <c r="M44"/>
  <c r="M46"/>
  <c r="M48"/>
  <c r="M51"/>
  <c r="M53"/>
  <c r="M55"/>
  <c r="M40"/>
  <c r="M43"/>
  <c r="M45"/>
  <c r="M47"/>
  <c r="M49"/>
  <c r="M52"/>
  <c r="M54"/>
  <c r="M33"/>
  <c r="M35"/>
  <c r="M37"/>
  <c r="M39"/>
  <c r="M30"/>
  <c r="M32"/>
  <c r="M34"/>
  <c r="M36"/>
  <c r="M38"/>
  <c r="L30"/>
  <c r="L32"/>
  <c r="L34"/>
  <c r="L36"/>
  <c r="L38"/>
  <c r="L33"/>
  <c r="L35"/>
  <c r="L37"/>
  <c r="L39"/>
  <c r="I50"/>
  <c r="K41"/>
  <c r="M26" i="9"/>
  <c r="M28" l="1"/>
</calcChain>
</file>

<file path=xl/sharedStrings.xml><?xml version="1.0" encoding="utf-8"?>
<sst xmlns="http://schemas.openxmlformats.org/spreadsheetml/2006/main" count="502" uniqueCount="293">
  <si>
    <t>Kase</t>
  </si>
  <si>
    <t>Prasības pret Latvijas Banku</t>
  </si>
  <si>
    <t>Kredīti</t>
  </si>
  <si>
    <t>Pārējie aktīvi</t>
  </si>
  <si>
    <t>Aktīvi kopā</t>
  </si>
  <si>
    <t>Pārējās saistības</t>
  </si>
  <si>
    <t>Nākamo periodu ienākumi un uzkrātie izdevumi</t>
  </si>
  <si>
    <t>Uzkrājumi parādiem un saistībām</t>
  </si>
  <si>
    <t>Kapitāls un rezerves</t>
  </si>
  <si>
    <t>Pasīvi kopā</t>
  </si>
  <si>
    <t>Izsniegto kredītu kopsumma</t>
  </si>
  <si>
    <t>Rezerves kapitāls</t>
  </si>
  <si>
    <t>Iepriekšējo gadu nesadalītā peļņa/zaudējumi</t>
  </si>
  <si>
    <t>Pārskata gada nesadalītā peļņa/zaudējumi</t>
  </si>
  <si>
    <t>Procentu izdevumi</t>
  </si>
  <si>
    <t>Komisijas naudas izdevumi</t>
  </si>
  <si>
    <t>Citi parastie izdevumi</t>
  </si>
  <si>
    <t>Finansiālās darbības peļņa/zaudējumi</t>
  </si>
  <si>
    <t>Administratīvie izdevumi</t>
  </si>
  <si>
    <t>Izdevumi uzkrājumiem nedrošiem parādiem</t>
  </si>
  <si>
    <t>Nemateriālo aktīvu un pamatlīdzekļu vērtības nolietojums un norakstīšana</t>
  </si>
  <si>
    <t>Nākamo periodu izdevumi un uzkrātie ienākumi</t>
  </si>
  <si>
    <t>Speciālie uzkrājumi nedrošiem parādiem</t>
  </si>
  <si>
    <t>Procentu ienākumi</t>
  </si>
  <si>
    <t>Pārējie procentu ienākumi</t>
  </si>
  <si>
    <t>Tīrie procentu ienākumi</t>
  </si>
  <si>
    <t>Komisijas naudas ienākumi</t>
  </si>
  <si>
    <t>Citi parastie ienākumi</t>
  </si>
  <si>
    <t>Padomes un valdes atalgojums</t>
  </si>
  <si>
    <t>Personāla atalgojums</t>
  </si>
  <si>
    <t>Pārējie izdevumi</t>
  </si>
  <si>
    <t>Uzkrājumu samazināšanas ienākumi</t>
  </si>
  <si>
    <t>Ārvalstu valūtas pārvērtēšanas zaudējumi</t>
  </si>
  <si>
    <t>Pieprasījuma</t>
  </si>
  <si>
    <t>Īstermiņa (līdz 1 gadam)</t>
  </si>
  <si>
    <t>Vidēja termiņa (1 līdz 5 gadiem)</t>
  </si>
  <si>
    <t>Standarta kredīti</t>
  </si>
  <si>
    <t>Uzraugāmie kredīti</t>
  </si>
  <si>
    <t>Zemstandarta</t>
  </si>
  <si>
    <t>Šaubīgie</t>
  </si>
  <si>
    <t>Zaudētie</t>
  </si>
  <si>
    <t>Vidēja termiņa (1 līdz 5 gadi)</t>
  </si>
  <si>
    <t>Pamatlīdzekļi</t>
  </si>
  <si>
    <t>Nemateriālie aktīvi</t>
  </si>
  <si>
    <t>Pārējie</t>
  </si>
  <si>
    <t>Paju emisijas uzcenojums</t>
  </si>
  <si>
    <t>Ilgtermiņa (virs 5 gadiem)</t>
  </si>
  <si>
    <t>Peļņa/zaudējumi no tirdzniecības ar ārvalstu valūtu</t>
  </si>
  <si>
    <t>Ārvalstu valūtas pārvērtēšanas rezultāts</t>
  </si>
  <si>
    <t xml:space="preserve">Peļņa no ārvalstu valūtu pirkšanas un pārdošanas </t>
  </si>
  <si>
    <t>Peļņa no ārvalstu valūtas pārvērtēšanas</t>
  </si>
  <si>
    <t xml:space="preserve">Procentu ienākumi no kredītiem </t>
  </si>
  <si>
    <t>Procentu izdevumi par noguldījumiem</t>
  </si>
  <si>
    <t>Apmaksātais pamatkapitāls</t>
  </si>
  <si>
    <t>Privātpersonu</t>
  </si>
  <si>
    <t>Privātpersonas apkalpojošo bezpeļņas institūciju</t>
  </si>
  <si>
    <t xml:space="preserve">Vietējo valdību </t>
  </si>
  <si>
    <t>Biedru noguldījumi</t>
  </si>
  <si>
    <t>Peļņa/zaudējumi pirms nodokļu aprēķināšanas</t>
  </si>
  <si>
    <t>Nodokļi</t>
  </si>
  <si>
    <t>2. pielikums</t>
  </si>
  <si>
    <t>3. pielikums</t>
  </si>
  <si>
    <t>Noguldījumu kopsumma</t>
  </si>
  <si>
    <r>
      <t xml:space="preserve">1 </t>
    </r>
    <r>
      <rPr>
        <sz val="8"/>
        <rFont val="Times New Roman"/>
        <family val="1"/>
      </rPr>
      <t>Anualizētas</t>
    </r>
    <r>
      <rPr>
        <vertAlign val="superscript"/>
        <sz val="8"/>
        <rFont val="Times New Roman"/>
        <family val="1"/>
      </rPr>
      <t xml:space="preserve"> </t>
    </r>
    <r>
      <rPr>
        <sz val="8"/>
        <rFont val="Times New Roman"/>
        <family val="1"/>
      </rPr>
      <t>pārskata perioda peļņas/zaudējumu attiecība pret vidējo kapitālu un rezervēm.</t>
    </r>
  </si>
  <si>
    <r>
      <t>2</t>
    </r>
    <r>
      <rPr>
        <sz val="8"/>
        <rFont val="Times New Roman"/>
        <family val="1"/>
      </rPr>
      <t xml:space="preserve"> Anualizētas pārskata perioda peļņas/zaudējumu attiecība pret vidējiem aktīviem.</t>
    </r>
  </si>
  <si>
    <r>
      <t>Kapitāla atdeve (ROE)</t>
    </r>
    <r>
      <rPr>
        <vertAlign val="superscript"/>
        <sz val="9"/>
        <rFont val="Times New Roman"/>
        <family val="1"/>
      </rPr>
      <t>1</t>
    </r>
  </si>
  <si>
    <r>
      <t>Aktīvu atdeve (ROA)</t>
    </r>
    <r>
      <rPr>
        <vertAlign val="superscript"/>
        <sz val="9"/>
        <rFont val="Times New Roman"/>
        <family val="1"/>
      </rPr>
      <t>2</t>
    </r>
  </si>
  <si>
    <t>Izdevumi uzkrājumiem nedrošiem parādiem (neto)</t>
  </si>
  <si>
    <t xml:space="preserve">Kredīti (bez uzkrājumiem) </t>
  </si>
  <si>
    <t>Kredīti kopā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</si>
  <si>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</si>
  <si>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</si>
  <si>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</si>
  <si>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</si>
  <si>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</si>
  <si>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</si>
  <si>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</si>
  <si>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</si>
  <si>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</si>
  <si>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</si>
  <si>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</si>
  <si>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</si>
  <si>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</si>
  <si>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</si>
  <si>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</si>
  <si>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</si>
  <si>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</si>
  <si>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</si>
  <si>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</si>
  <si>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</si>
  <si>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</si>
  <si>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</si>
  <si>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</si>
  <si>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</si>
  <si>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</si>
  <si>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</si>
  <si>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</si>
  <si>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</si>
  <si>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</si>
  <si>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</si>
  <si>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</si>
  <si>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</si>
  <si>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Saistības pret Latvijas MFI</t>
  </si>
  <si>
    <t xml:space="preserve">Zaudējumi no ārvalstu valūtu pirkšanas un pārdošanas </t>
  </si>
  <si>
    <t>Procentu ienākumi no prasībām pret MFI</t>
  </si>
  <si>
    <t>Procentu izdevumi par saistībām pret MFI</t>
  </si>
  <si>
    <t>33.</t>
  </si>
  <si>
    <t>Prasības pret Latvijas MFI</t>
  </si>
  <si>
    <t>Pārējie procentu izdevumi</t>
  </si>
  <si>
    <t>Kredītportfeļa kvalitāte</t>
  </si>
  <si>
    <r>
      <t>Kapitāla pietiekamība</t>
    </r>
    <r>
      <rPr>
        <vertAlign val="superscript"/>
        <sz val="9"/>
        <rFont val="Times New Roman"/>
        <family val="1"/>
        <charset val="186"/>
      </rPr>
      <t>3</t>
    </r>
  </si>
  <si>
    <r>
      <t>3</t>
    </r>
    <r>
      <rPr>
        <sz val="8"/>
        <rFont val="Times New Roman"/>
        <family val="1"/>
      </rPr>
      <t xml:space="preserve"> Kapitāla un rezervju kopsummas attiecība pret kopējiem aktīviem un ārpusbilances saistībām.</t>
    </r>
  </si>
  <si>
    <t>* Datu avots: Latvijas Banka</t>
  </si>
  <si>
    <t>1. pielikums*</t>
  </si>
  <si>
    <t>Kredītu termiņstruktūra*</t>
  </si>
  <si>
    <t>Noguldījumu termiņstruktūra*</t>
  </si>
  <si>
    <t>4. pielikums*</t>
  </si>
  <si>
    <t>31.12.11.</t>
  </si>
  <si>
    <t>31.03.12.</t>
  </si>
  <si>
    <t>30.06.12.</t>
  </si>
  <si>
    <t>30.09.12.</t>
  </si>
  <si>
    <t>31.12.12.</t>
  </si>
  <si>
    <t>31.12.10.</t>
  </si>
  <si>
    <t>31.03.11.</t>
  </si>
  <si>
    <t>30.09.11.</t>
  </si>
  <si>
    <t>30.06.11.</t>
  </si>
  <si>
    <t>Cash</t>
  </si>
  <si>
    <t>Claims on the Bank of Latvia</t>
  </si>
  <si>
    <t>Claims on Latvian MFIs</t>
  </si>
  <si>
    <t xml:space="preserve">Loans </t>
  </si>
  <si>
    <t>Fixed assets</t>
  </si>
  <si>
    <t>Other assets</t>
  </si>
  <si>
    <t>Prepayments and accrued income</t>
  </si>
  <si>
    <t>Intangible assets</t>
  </si>
  <si>
    <t>Total assets</t>
  </si>
  <si>
    <t>Liabilities to MFIs in Latvia</t>
  </si>
  <si>
    <t>Member's deposits</t>
  </si>
  <si>
    <t>by local governments</t>
  </si>
  <si>
    <t>by private persons</t>
  </si>
  <si>
    <t>by non-profit institutions servicing private persons</t>
  </si>
  <si>
    <t>Other liabilities</t>
  </si>
  <si>
    <t>Deferred income and accrued expense</t>
  </si>
  <si>
    <t>Provisions for debts and liabilities</t>
  </si>
  <si>
    <t>Specific provisions for bad and doubtful debts</t>
  </si>
  <si>
    <t>Other</t>
  </si>
  <si>
    <t>Equity</t>
  </si>
  <si>
    <t>Paid-up capital</t>
  </si>
  <si>
    <t>Share premium</t>
  </si>
  <si>
    <t>Reserve capital</t>
  </si>
  <si>
    <t>Retained profit/loss of previous years</t>
  </si>
  <si>
    <t>Retained profit/loss of the reporting year</t>
  </si>
  <si>
    <t>Total liabilities</t>
  </si>
  <si>
    <t>* Data source: Bank of Latvia</t>
  </si>
  <si>
    <t>Pozīcijas</t>
  </si>
  <si>
    <t>Krājaizdevu sabiedrību bilances kopsavilkums (tūkst. latu)</t>
  </si>
  <si>
    <t>Assets and Liabilities of Credit Unions (in thousand lats)</t>
  </si>
  <si>
    <t>% no kredītportfeļa</t>
  </si>
  <si>
    <t>Krājaizdevu sabiedrību aktīvu un pasīvu posteņu analīze (tūkst. latu)</t>
  </si>
  <si>
    <t>Standart loans</t>
  </si>
  <si>
    <t>Close-watch loans</t>
  </si>
  <si>
    <t>Substandart</t>
  </si>
  <si>
    <t>Doubtful</t>
  </si>
  <si>
    <t>Lost</t>
  </si>
  <si>
    <t>Total</t>
  </si>
  <si>
    <t>Specific provisions for claims on non-banks</t>
  </si>
  <si>
    <t>Loans (net)</t>
  </si>
  <si>
    <t>Speciālie uzkrājumi prasībām pret nebankām</t>
  </si>
  <si>
    <t>Loans</t>
  </si>
  <si>
    <t>On demand</t>
  </si>
  <si>
    <t>Short-term (up to 1 year)</t>
  </si>
  <si>
    <t>Medium-term (1 to 5 years)</t>
  </si>
  <si>
    <t>Long-term (over 5 years)</t>
  </si>
  <si>
    <t>Deposits</t>
  </si>
  <si>
    <t>% of loan portfolio</t>
  </si>
  <si>
    <t>5. pielikums/Annex 5</t>
  </si>
  <si>
    <t>Interest income</t>
  </si>
  <si>
    <t>Interest income from claims on MFIs</t>
  </si>
  <si>
    <t xml:space="preserve">Interest income from loans </t>
  </si>
  <si>
    <t>Interest expense</t>
  </si>
  <si>
    <t>Interest expense on liabilities to MFIs</t>
  </si>
  <si>
    <t>Interest expense on deposits</t>
  </si>
  <si>
    <t>Net interest income</t>
  </si>
  <si>
    <t>Profit/loss from purchasing/sale of foreign currencies</t>
  </si>
  <si>
    <t>Profit/loss from revaluation of foreign currencies</t>
  </si>
  <si>
    <t>Gains/losses from financial activities</t>
  </si>
  <si>
    <t>Administrative expenses</t>
  </si>
  <si>
    <t>Remuneration of the Board and the Executive Board</t>
  </si>
  <si>
    <t>Remuneration of the staff</t>
  </si>
  <si>
    <t xml:space="preserve">Amortisation of intangible assets, depreciation and disposal of fixed assets </t>
  </si>
  <si>
    <t>Bad and doubtful debts expense (net)</t>
  </si>
  <si>
    <t>Profit/loss before tax</t>
  </si>
  <si>
    <t>Tax</t>
  </si>
  <si>
    <t>Retained profit of the reporting year</t>
  </si>
  <si>
    <r>
      <t>Return on Equity (ROE)</t>
    </r>
    <r>
      <rPr>
        <vertAlign val="superscript"/>
        <sz val="9"/>
        <rFont val="Times New Roman"/>
        <family val="1"/>
      </rPr>
      <t>1</t>
    </r>
  </si>
  <si>
    <r>
      <t>Return on assets (ROA)</t>
    </r>
    <r>
      <rPr>
        <vertAlign val="superscript"/>
        <sz val="9"/>
        <rFont val="Times New Roman"/>
        <family val="1"/>
      </rPr>
      <t>2</t>
    </r>
  </si>
  <si>
    <r>
      <t>Capital adequacy</t>
    </r>
    <r>
      <rPr>
        <vertAlign val="superscript"/>
        <sz val="9"/>
        <rFont val="Times New Roman"/>
        <family val="1"/>
        <charset val="186"/>
      </rPr>
      <t>3</t>
    </r>
  </si>
  <si>
    <r>
      <t xml:space="preserve">1 </t>
    </r>
    <r>
      <rPr>
        <sz val="8"/>
        <rFont val="Times New Roman"/>
        <family val="1"/>
      </rPr>
      <t xml:space="preserve">Annualised profit/loss for the reporting period over average equity </t>
    </r>
  </si>
  <si>
    <r>
      <t>2</t>
    </r>
    <r>
      <rPr>
        <sz val="8"/>
        <rFont val="Times New Roman"/>
        <family val="1"/>
      </rPr>
      <t xml:space="preserve"> Annualised profit/loss for the reporting period over average assets </t>
    </r>
  </si>
  <si>
    <r>
      <t>3</t>
    </r>
    <r>
      <rPr>
        <sz val="8"/>
        <rFont val="Times New Roman"/>
        <family val="1"/>
      </rPr>
      <t xml:space="preserve">Total capital and reserves versus total assets and off-balance liabilities </t>
    </r>
  </si>
  <si>
    <t>31.03.13.</t>
  </si>
  <si>
    <t xml:space="preserve">Ienākumu pozīcija % no ienākumiem </t>
  </si>
  <si>
    <t>Izdevumu pozīcija % no izdevumiem</t>
  </si>
  <si>
    <t>Ienākumi kopā</t>
  </si>
  <si>
    <t>Izdevumi kopā</t>
  </si>
  <si>
    <t>Krājaizdevu sabiedrību ienākumi un izdevumi              (tūkst. latu)</t>
  </si>
  <si>
    <t>Other interest income</t>
  </si>
  <si>
    <t>Profit from purchasing/sale of foreign currencies</t>
  </si>
  <si>
    <t>Profit from revaluation of foreign currencies</t>
  </si>
  <si>
    <t>Income from a decrease in provisions</t>
  </si>
  <si>
    <t>Total Income</t>
  </si>
  <si>
    <t>Interest expenses</t>
  </si>
  <si>
    <t>Loss from purchasing/sale of foreign currencies</t>
  </si>
  <si>
    <t>Interest expenses on liabilities to MFIs</t>
  </si>
  <si>
    <t>Interest expenses on deposits</t>
  </si>
  <si>
    <t>Other interest expenses</t>
  </si>
  <si>
    <t>Deficit arising from revaluation of foreign currencies</t>
  </si>
  <si>
    <t>Taxes</t>
  </si>
  <si>
    <t xml:space="preserve">Total Expenses </t>
  </si>
  <si>
    <t>Income and Expenses of Credit Unions                           (in thousand of lats)</t>
  </si>
  <si>
    <t>Darbības rādītāji (%)</t>
  </si>
  <si>
    <t>Performance indicators (%)</t>
  </si>
  <si>
    <t>Aktīvu pozīcija % no aktīviem</t>
  </si>
  <si>
    <t>Pasīvu pozīcija % no pasīviem</t>
  </si>
  <si>
    <t>Vispārējo risku rezerve</t>
  </si>
  <si>
    <t>General risk reserve</t>
  </si>
  <si>
    <t>Analysis of Asset and Liabilities of Credit Unions (in thousand of lats)</t>
  </si>
  <si>
    <t>30.06.13.</t>
  </si>
  <si>
    <t>Krājaizdevu sabiedrību peļņas vai zaudējumu aprēķins* un darbības rādītāji (tūkst. latu)</t>
  </si>
  <si>
    <t>Profit/Loss Account* and Performance Indicators of Credit Unions (in thousand of lats)</t>
  </si>
  <si>
    <t>30.09.13.</t>
  </si>
  <si>
    <t>Privāto nefinanšu sabiedrību</t>
  </si>
  <si>
    <t>by private non-financial companies</t>
  </si>
  <si>
    <t>AlfaBeta</t>
  </si>
  <si>
    <t>Allažu saime</t>
  </si>
  <si>
    <t>Avots 37</t>
  </si>
  <si>
    <t>Cēsu Kooperatīvā krājaizdevu sabiedrība</t>
  </si>
  <si>
    <t>Dzelzsceļnieks KS</t>
  </si>
  <si>
    <t>Dzēse pluss</t>
  </si>
  <si>
    <t>Hanzas Kooperatīvā krājaizdevu sabiedrība</t>
  </si>
  <si>
    <t>Kandavas novada Kooperatīvā krājaizdevu sabiedrība</t>
  </si>
  <si>
    <t>Kauguru Kooperatīvā krājaizdevu sabiedrība</t>
  </si>
  <si>
    <t>Ķekavas novada kooperatīvā krājaizdevu sabiedrība</t>
  </si>
  <si>
    <t>LABA Kooperatīvā Krājaizdevu sabiedrība</t>
  </si>
  <si>
    <t>LAKRS KS</t>
  </si>
  <si>
    <t>Latvijas tirdzniecības flotes jūrnieku arodbiedrību KKS Jūrnieku forums</t>
  </si>
  <si>
    <t>Latvijas veselības un sociālās aprūpes darbinieku kooperatīvā krājaizdevu sabiedrība</t>
  </si>
  <si>
    <t>Lielvārdes Kooperatīvā krājaizdevu sabiedrība</t>
  </si>
  <si>
    <t>Līgatnes Druva</t>
  </si>
  <si>
    <t>LLK KKS Krājkase</t>
  </si>
  <si>
    <t>Metalurgu kooperatīvā krājaizdevu sabiedrība</t>
  </si>
  <si>
    <t>Nīgrande</t>
  </si>
  <si>
    <t>Nītaures Kooperatīvā krājaizdevu sabiedrība</t>
  </si>
  <si>
    <t>Pūņu Kooperatīvā krājaizdevu sabiedrība</t>
  </si>
  <si>
    <t>Pūres Kooperatīvā krājaizdevu sabiedrība</t>
  </si>
  <si>
    <t>Rucavas krājaizdevu sabiedrība</t>
  </si>
  <si>
    <t>Rūjienas Kooperatīvā krājaizdevu sabiedrība</t>
  </si>
  <si>
    <t>Rundāles Kooperatīvā krājaizdevu sabiedrība</t>
  </si>
  <si>
    <t>Salas Kooperatīvā krājaizdevu sabiedrība</t>
  </si>
  <si>
    <t>Skolu krājaizdevu sabiedrība</t>
  </si>
  <si>
    <t>Straupes Kooperatīvā krājaizdevu sabiedrība</t>
  </si>
  <si>
    <t>Taurenes Kooperatīvā krājaizdevu sabiedrība</t>
  </si>
  <si>
    <t>Tirzas Kooperatīvā krājaizdevu sabiedrība</t>
  </si>
  <si>
    <t>Vecpiebalgas Kooperatīvā krājaizdevu sabiedrība</t>
  </si>
  <si>
    <t>Vecumnieku Kooperatīvā krājaizdevu sabiedrība</t>
  </si>
  <si>
    <t>34.</t>
  </si>
  <si>
    <t>Veselavas Kooperatīvā krājaizdevu sabiedrība</t>
  </si>
  <si>
    <t>35.</t>
  </si>
  <si>
    <t>Zosēnu Kooperatīvā krājaizdevu sabiedrība</t>
  </si>
  <si>
    <t>Šķilbēni</t>
  </si>
  <si>
    <t>Annex 1*</t>
  </si>
  <si>
    <t>Annex 2</t>
  </si>
  <si>
    <t>Loans by maturity*</t>
  </si>
  <si>
    <t>Deposits by maturity*</t>
  </si>
  <si>
    <t>Quality of Loan Portfolio</t>
  </si>
  <si>
    <t>Total loans</t>
  </si>
  <si>
    <t>Specific provisions for claims on non-banks/total loans</t>
  </si>
  <si>
    <t>Speciālie uzkrājumi prasībām pret nebankām/kredīti kopā</t>
  </si>
  <si>
    <t>Annex 3</t>
  </si>
  <si>
    <t>Items</t>
  </si>
  <si>
    <t xml:space="preserve">Fees and commissions and other similar income </t>
  </si>
  <si>
    <t>Annex 4*</t>
  </si>
  <si>
    <t xml:space="preserve">Fees and commissions and other similar expenses </t>
  </si>
  <si>
    <t>Other expenses</t>
  </si>
  <si>
    <t>Other income</t>
  </si>
  <si>
    <t>Other expense</t>
  </si>
  <si>
    <t>Income/Total Income (%)</t>
  </si>
  <si>
    <t>Expenses/Total Expenses (%)</t>
  </si>
  <si>
    <t>Asset/Total Assets (%)</t>
  </si>
  <si>
    <t>Liabilities/Total Liabilities (%)</t>
  </si>
  <si>
    <t>Bad and doubtful debts expenses</t>
  </si>
  <si>
    <t xml:space="preserve">Pozīcijas </t>
  </si>
  <si>
    <t>31.12.13.</t>
  </si>
  <si>
    <t>2013. gada 31. decembrī darbojošos kooperatīvo krājaizdevu sabiedrību (KKS) saraksts/ List of Cooperative Savings and Loan Associations Operating on 31 December 2013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</si>
</sst>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;#,##0.0;0.0"/>
  </numFmts>
  <fonts count="27">
    <font>
      <sz val="10"/>
      <name val="Teutonica Baltic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eutonica Baltic"/>
      <charset val="186"/>
    </font>
    <font>
      <sz val="8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1"/>
      <name val="Times New Roman"/>
      <family val="1"/>
    </font>
    <font>
      <vertAlign val="superscript"/>
      <sz val="8"/>
      <name val="Times New Roman"/>
      <family val="1"/>
    </font>
    <font>
      <vertAlign val="superscript"/>
      <sz val="9"/>
      <name val="Times New Roman"/>
      <family val="1"/>
    </font>
    <font>
      <sz val="10"/>
      <name val="Arial"/>
      <family val="2"/>
      <charset val="186"/>
    </font>
    <font>
      <b/>
      <sz val="9"/>
      <name val="Times New Roman"/>
      <family val="1"/>
      <charset val="186"/>
    </font>
    <font>
      <vertAlign val="superscript"/>
      <sz val="9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0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9"/>
      <color indexed="63"/>
      <name val="Arial"/>
      <family val="2"/>
      <charset val="186"/>
    </font>
    <font>
      <b/>
      <sz val="12"/>
      <color indexed="8"/>
      <name val="Times New Roman"/>
      <family val="1"/>
      <charset val="186"/>
    </font>
    <font>
      <sz val="12"/>
      <color indexed="63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2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9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7">
    <xf numFmtId="0" fontId="0" fillId="0" borderId="0"/>
    <xf numFmtId="0" fontId="5" fillId="0" borderId="0"/>
    <xf numFmtId="0" fontId="4" fillId="0" borderId="0"/>
    <xf numFmtId="0" fontId="3" fillId="0" borderId="0"/>
    <xf numFmtId="0" fontId="14" fillId="0" borderId="0"/>
    <xf numFmtId="0" fontId="2" fillId="0" borderId="0"/>
    <xf numFmtId="0" fontId="1" fillId="0" borderId="0"/>
  </cellStyleXfs>
  <cellXfs count="202">
    <xf numFmtId="0" fontId="0" fillId="0" borderId="0" xfId="0"/>
    <xf numFmtId="0" fontId="8" fillId="0" borderId="0" xfId="0" applyFont="1" applyAlignment="1"/>
    <xf numFmtId="0" fontId="9" fillId="0" borderId="0" xfId="0" applyFont="1" applyAlignment="1"/>
    <xf numFmtId="0" fontId="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/>
    <xf numFmtId="0" fontId="6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6" fillId="0" borderId="0" xfId="0" applyFont="1" applyAlignment="1"/>
    <xf numFmtId="0" fontId="9" fillId="0" borderId="0" xfId="0" applyFont="1" applyFill="1" applyAlignment="1"/>
    <xf numFmtId="0" fontId="9" fillId="0" borderId="4" xfId="0" applyFont="1" applyBorder="1" applyAlignment="1"/>
    <xf numFmtId="165" fontId="9" fillId="0" borderId="4" xfId="0" applyNumberFormat="1" applyFont="1" applyBorder="1" applyAlignment="1">
      <alignment horizontal="right"/>
    </xf>
    <xf numFmtId="165" fontId="9" fillId="0" borderId="4" xfId="0" applyNumberFormat="1" applyFont="1" applyBorder="1" applyAlignment="1"/>
    <xf numFmtId="0" fontId="10" fillId="2" borderId="4" xfId="0" applyFont="1" applyFill="1" applyBorder="1" applyAlignment="1"/>
    <xf numFmtId="165" fontId="10" fillId="2" borderId="4" xfId="0" applyNumberFormat="1" applyFont="1" applyFill="1" applyBorder="1" applyAlignment="1"/>
    <xf numFmtId="0" fontId="10" fillId="0" borderId="4" xfId="0" applyFont="1" applyFill="1" applyBorder="1" applyAlignment="1"/>
    <xf numFmtId="165" fontId="9" fillId="0" borderId="4" xfId="0" applyNumberFormat="1" applyFont="1" applyFill="1" applyBorder="1" applyAlignment="1"/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vertical="center" wrapText="1"/>
    </xf>
    <xf numFmtId="0" fontId="9" fillId="0" borderId="4" xfId="1" applyFont="1" applyBorder="1" applyAlignment="1">
      <alignment vertical="center"/>
    </xf>
    <xf numFmtId="0" fontId="12" fillId="0" borderId="0" xfId="0" applyFont="1"/>
    <xf numFmtId="164" fontId="9" fillId="0" borderId="4" xfId="0" applyNumberFormat="1" applyFont="1" applyFill="1" applyBorder="1" applyAlignment="1"/>
    <xf numFmtId="0" fontId="6" fillId="0" borderId="0" xfId="1" applyFont="1" applyBorder="1" applyAlignment="1">
      <alignment horizontal="left" vertical="center" wrapText="1"/>
    </xf>
    <xf numFmtId="0" fontId="8" fillId="0" borderId="0" xfId="0" applyFont="1" applyBorder="1" applyAlignment="1"/>
    <xf numFmtId="0" fontId="8" fillId="0" borderId="0" xfId="0" applyFont="1" applyBorder="1" applyAlignment="1">
      <alignment vertical="center"/>
    </xf>
    <xf numFmtId="165" fontId="9" fillId="0" borderId="5" xfId="0" applyNumberFormat="1" applyFont="1" applyBorder="1" applyAlignment="1"/>
    <xf numFmtId="0" fontId="9" fillId="3" borderId="4" xfId="0" applyFont="1" applyFill="1" applyBorder="1" applyAlignment="1"/>
    <xf numFmtId="0" fontId="7" fillId="0" borderId="0" xfId="0" applyFont="1" applyBorder="1" applyAlignment="1">
      <alignment horizontal="center" vertical="center"/>
    </xf>
    <xf numFmtId="164" fontId="9" fillId="0" borderId="4" xfId="0" applyNumberFormat="1" applyFont="1" applyBorder="1" applyAlignment="1"/>
    <xf numFmtId="0" fontId="10" fillId="2" borderId="4" xfId="0" applyFont="1" applyFill="1" applyBorder="1" applyAlignment="1">
      <alignment vertical="center"/>
    </xf>
    <xf numFmtId="164" fontId="10" fillId="2" borderId="4" xfId="0" applyNumberFormat="1" applyFont="1" applyFill="1" applyBorder="1" applyAlignment="1"/>
    <xf numFmtId="0" fontId="7" fillId="0" borderId="0" xfId="0" applyFont="1" applyBorder="1" applyAlignment="1">
      <alignment vertical="top"/>
    </xf>
    <xf numFmtId="0" fontId="6" fillId="0" borderId="0" xfId="1" applyFont="1" applyAlignment="1">
      <alignment vertical="center"/>
    </xf>
    <xf numFmtId="0" fontId="6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wrapText="1"/>
    </xf>
    <xf numFmtId="0" fontId="6" fillId="0" borderId="0" xfId="1" applyFont="1" applyBorder="1" applyAlignment="1">
      <alignment horizontal="left" vertical="top"/>
    </xf>
    <xf numFmtId="3" fontId="9" fillId="0" borderId="4" xfId="0" applyNumberFormat="1" applyFont="1" applyFill="1" applyBorder="1" applyAlignment="1"/>
    <xf numFmtId="3" fontId="10" fillId="2" borderId="4" xfId="0" applyNumberFormat="1" applyFont="1" applyFill="1" applyBorder="1" applyAlignment="1"/>
    <xf numFmtId="3" fontId="9" fillId="0" borderId="4" xfId="0" applyNumberFormat="1" applyFont="1" applyBorder="1" applyAlignment="1"/>
    <xf numFmtId="3" fontId="9" fillId="0" borderId="4" xfId="0" applyNumberFormat="1" applyFont="1" applyFill="1" applyBorder="1"/>
    <xf numFmtId="3" fontId="9" fillId="3" borderId="4" xfId="0" applyNumberFormat="1" applyFont="1" applyFill="1" applyBorder="1" applyAlignment="1">
      <alignment horizontal="right"/>
    </xf>
    <xf numFmtId="3" fontId="9" fillId="0" borderId="4" xfId="0" applyNumberFormat="1" applyFont="1" applyFill="1" applyBorder="1" applyAlignment="1">
      <alignment horizontal="right"/>
    </xf>
    <xf numFmtId="3" fontId="9" fillId="0" borderId="4" xfId="0" applyNumberFormat="1" applyFont="1" applyBorder="1" applyAlignment="1">
      <alignment vertical="center"/>
    </xf>
    <xf numFmtId="3" fontId="8" fillId="0" borderId="0" xfId="0" applyNumberFormat="1" applyFont="1" applyAlignment="1">
      <alignment vertical="center"/>
    </xf>
    <xf numFmtId="3" fontId="9" fillId="0" borderId="2" xfId="0" applyNumberFormat="1" applyFont="1" applyBorder="1" applyAlignment="1"/>
    <xf numFmtId="3" fontId="9" fillId="0" borderId="0" xfId="0" applyNumberFormat="1" applyFont="1" applyAlignment="1"/>
    <xf numFmtId="3" fontId="6" fillId="0" borderId="0" xfId="1" applyNumberFormat="1" applyFont="1" applyBorder="1" applyAlignment="1">
      <alignment horizontal="left" vertical="center"/>
    </xf>
    <xf numFmtId="3" fontId="10" fillId="2" borderId="6" xfId="0" applyNumberFormat="1" applyFont="1" applyFill="1" applyBorder="1" applyAlignment="1"/>
    <xf numFmtId="3" fontId="6" fillId="0" borderId="0" xfId="1" applyNumberFormat="1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15" fillId="0" borderId="4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14" fontId="15" fillId="0" borderId="4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horizontal="right"/>
    </xf>
    <xf numFmtId="3" fontId="10" fillId="2" borderId="4" xfId="0" applyNumberFormat="1" applyFont="1" applyFill="1" applyBorder="1" applyAlignment="1">
      <alignment horizontal="right"/>
    </xf>
    <xf numFmtId="3" fontId="9" fillId="0" borderId="4" xfId="1" applyNumberFormat="1" applyFont="1" applyBorder="1" applyAlignment="1">
      <alignment horizontal="right" vertical="center"/>
    </xf>
    <xf numFmtId="0" fontId="9" fillId="0" borderId="4" xfId="0" applyFont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0" fontId="10" fillId="2" borderId="6" xfId="0" applyFont="1" applyFill="1" applyBorder="1" applyAlignment="1"/>
    <xf numFmtId="3" fontId="9" fillId="0" borderId="8" xfId="0" applyNumberFormat="1" applyFont="1" applyBorder="1" applyAlignment="1">
      <alignment horizontal="right"/>
    </xf>
    <xf numFmtId="3" fontId="10" fillId="2" borderId="8" xfId="0" applyNumberFormat="1" applyFont="1" applyFill="1" applyBorder="1" applyAlignment="1">
      <alignment horizontal="right"/>
    </xf>
    <xf numFmtId="3" fontId="9" fillId="0" borderId="8" xfId="1" applyNumberFormat="1" applyFont="1" applyBorder="1" applyAlignment="1">
      <alignment horizontal="right" vertical="center"/>
    </xf>
    <xf numFmtId="3" fontId="9" fillId="0" borderId="8" xfId="0" applyNumberFormat="1" applyFont="1" applyFill="1" applyBorder="1" applyAlignment="1">
      <alignment horizontal="right"/>
    </xf>
    <xf numFmtId="0" fontId="9" fillId="0" borderId="4" xfId="1" applyFont="1" applyFill="1" applyBorder="1" applyAlignment="1">
      <alignment vertical="center"/>
    </xf>
    <xf numFmtId="0" fontId="9" fillId="0" borderId="4" xfId="0" applyFont="1" applyBorder="1"/>
    <xf numFmtId="0" fontId="9" fillId="4" borderId="4" xfId="0" applyFont="1" applyFill="1" applyBorder="1" applyAlignment="1"/>
    <xf numFmtId="0" fontId="9" fillId="4" borderId="6" xfId="0" applyFont="1" applyFill="1" applyBorder="1" applyAlignment="1"/>
    <xf numFmtId="0" fontId="9" fillId="4" borderId="6" xfId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3" fontId="10" fillId="0" borderId="4" xfId="0" applyNumberFormat="1" applyFont="1" applyFill="1" applyBorder="1" applyAlignment="1"/>
    <xf numFmtId="0" fontId="10" fillId="5" borderId="6" xfId="0" applyFont="1" applyFill="1" applyBorder="1" applyAlignment="1">
      <alignment vertical="center"/>
    </xf>
    <xf numFmtId="0" fontId="10" fillId="5" borderId="7" xfId="0" applyFont="1" applyFill="1" applyBorder="1" applyAlignment="1">
      <alignment vertical="center"/>
    </xf>
    <xf numFmtId="165" fontId="9" fillId="0" borderId="4" xfId="0" applyNumberFormat="1" applyFont="1" applyFill="1" applyBorder="1"/>
    <xf numFmtId="0" fontId="10" fillId="5" borderId="4" xfId="0" applyFont="1" applyFill="1" applyBorder="1" applyAlignment="1">
      <alignment vertical="center"/>
    </xf>
    <xf numFmtId="0" fontId="15" fillId="5" borderId="6" xfId="0" applyFont="1" applyFill="1" applyBorder="1" applyAlignment="1"/>
    <xf numFmtId="0" fontId="15" fillId="5" borderId="7" xfId="0" applyFont="1" applyFill="1" applyBorder="1" applyAlignment="1"/>
    <xf numFmtId="0" fontId="15" fillId="5" borderId="8" xfId="0" applyFont="1" applyFill="1" applyBorder="1" applyAlignment="1"/>
    <xf numFmtId="0" fontId="9" fillId="0" borderId="9" xfId="0" applyFont="1" applyBorder="1" applyAlignment="1"/>
    <xf numFmtId="0" fontId="9" fillId="0" borderId="2" xfId="0" applyFont="1" applyBorder="1" applyAlignment="1"/>
    <xf numFmtId="0" fontId="9" fillId="0" borderId="5" xfId="0" applyFont="1" applyBorder="1" applyAlignment="1"/>
    <xf numFmtId="0" fontId="15" fillId="0" borderId="8" xfId="0" applyFont="1" applyBorder="1" applyAlignment="1">
      <alignment horizontal="left" vertical="center"/>
    </xf>
    <xf numFmtId="0" fontId="10" fillId="4" borderId="4" xfId="0" applyFont="1" applyFill="1" applyBorder="1" applyAlignment="1"/>
    <xf numFmtId="0" fontId="10" fillId="4" borderId="6" xfId="0" applyFont="1" applyFill="1" applyBorder="1" applyAlignment="1"/>
    <xf numFmtId="0" fontId="9" fillId="4" borderId="6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8" fillId="0" borderId="0" xfId="0" applyFont="1" applyAlignment="1">
      <alignment horizontal="center" vertical="center"/>
    </xf>
    <xf numFmtId="3" fontId="9" fillId="3" borderId="4" xfId="0" applyNumberFormat="1" applyFont="1" applyFill="1" applyBorder="1" applyAlignment="1"/>
    <xf numFmtId="0" fontId="10" fillId="5" borderId="8" xfId="0" applyFont="1" applyFill="1" applyBorder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top"/>
    </xf>
    <xf numFmtId="0" fontId="10" fillId="0" borderId="4" xfId="0" applyFont="1" applyFill="1" applyBorder="1" applyAlignment="1">
      <alignment vertical="center"/>
    </xf>
    <xf numFmtId="1" fontId="9" fillId="0" borderId="4" xfId="0" applyNumberFormat="1" applyFont="1" applyBorder="1" applyAlignment="1">
      <alignment horizontal="left" wrapText="1"/>
    </xf>
    <xf numFmtId="0" fontId="9" fillId="5" borderId="4" xfId="0" applyFont="1" applyFill="1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vertical="center" wrapText="1"/>
    </xf>
    <xf numFmtId="3" fontId="20" fillId="0" borderId="4" xfId="0" applyNumberFormat="1" applyFont="1" applyFill="1" applyBorder="1" applyAlignment="1">
      <alignment vertical="center"/>
    </xf>
    <xf numFmtId="3" fontId="20" fillId="0" borderId="4" xfId="0" applyNumberFormat="1" applyFont="1" applyBorder="1" applyAlignment="1">
      <alignment vertical="center"/>
    </xf>
    <xf numFmtId="3" fontId="20" fillId="0" borderId="4" xfId="0" applyNumberFormat="1" applyFont="1" applyBorder="1" applyAlignment="1">
      <alignment horizontal="right" vertical="center"/>
    </xf>
    <xf numFmtId="3" fontId="20" fillId="0" borderId="4" xfId="0" applyNumberFormat="1" applyFont="1" applyBorder="1" applyAlignment="1">
      <alignment horizontal="right" vertical="center" wrapText="1"/>
    </xf>
    <xf numFmtId="3" fontId="20" fillId="0" borderId="4" xfId="0" applyNumberFormat="1" applyFont="1" applyFill="1" applyBorder="1" applyAlignment="1">
      <alignment horizontal="right"/>
    </xf>
    <xf numFmtId="3" fontId="9" fillId="0" borderId="4" xfId="0" applyNumberFormat="1" applyFont="1" applyFill="1" applyBorder="1" applyAlignment="1">
      <alignment horizontal="right" vertical="center"/>
    </xf>
    <xf numFmtId="165" fontId="9" fillId="0" borderId="4" xfId="0" applyNumberFormat="1" applyFont="1" applyBorder="1" applyAlignment="1">
      <alignment horizontal="right" wrapText="1"/>
    </xf>
    <xf numFmtId="165" fontId="9" fillId="0" borderId="4" xfId="0" applyNumberFormat="1" applyFont="1" applyBorder="1" applyAlignment="1">
      <alignment horizontal="right" vertical="center"/>
    </xf>
    <xf numFmtId="0" fontId="9" fillId="4" borderId="4" xfId="0" applyFont="1" applyFill="1" applyBorder="1" applyAlignment="1">
      <alignment wrapText="1"/>
    </xf>
    <xf numFmtId="0" fontId="9" fillId="4" borderId="4" xfId="0" applyFont="1" applyFill="1" applyBorder="1" applyAlignment="1">
      <alignment horizontal="left" wrapText="1"/>
    </xf>
    <xf numFmtId="0" fontId="10" fillId="5" borderId="6" xfId="0" applyFont="1" applyFill="1" applyBorder="1" applyAlignment="1"/>
    <xf numFmtId="0" fontId="10" fillId="5" borderId="7" xfId="0" applyFont="1" applyFill="1" applyBorder="1" applyAlignment="1"/>
    <xf numFmtId="0" fontId="9" fillId="0" borderId="0" xfId="0" applyFont="1" applyAlignment="1">
      <alignment horizontal="left" vertical="center" wrapText="1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0" fontId="9" fillId="4" borderId="0" xfId="0" applyFont="1" applyFill="1" applyBorder="1" applyAlignment="1">
      <alignment vertical="center"/>
    </xf>
    <xf numFmtId="0" fontId="9" fillId="4" borderId="4" xfId="0" applyFont="1" applyFill="1" applyBorder="1" applyAlignment="1">
      <alignment vertical="center" wrapText="1"/>
    </xf>
    <xf numFmtId="0" fontId="9" fillId="4" borderId="4" xfId="0" applyFont="1" applyFill="1" applyBorder="1" applyAlignment="1">
      <alignment vertical="center"/>
    </xf>
    <xf numFmtId="0" fontId="10" fillId="5" borderId="10" xfId="0" applyFont="1" applyFill="1" applyBorder="1" applyAlignment="1">
      <alignment vertical="center"/>
    </xf>
    <xf numFmtId="0" fontId="10" fillId="5" borderId="11" xfId="0" applyFont="1" applyFill="1" applyBorder="1" applyAlignment="1">
      <alignment vertical="center"/>
    </xf>
    <xf numFmtId="0" fontId="15" fillId="5" borderId="10" xfId="0" applyFont="1" applyFill="1" applyBorder="1" applyAlignment="1">
      <alignment vertical="center"/>
    </xf>
    <xf numFmtId="0" fontId="15" fillId="5" borderId="11" xfId="0" applyFont="1" applyFill="1" applyBorder="1" applyAlignment="1">
      <alignment vertical="center"/>
    </xf>
    <xf numFmtId="0" fontId="10" fillId="5" borderId="4" xfId="0" applyFont="1" applyFill="1" applyBorder="1" applyAlignment="1"/>
    <xf numFmtId="164" fontId="10" fillId="5" borderId="4" xfId="0" applyNumberFormat="1" applyFont="1" applyFill="1" applyBorder="1" applyAlignment="1"/>
    <xf numFmtId="164" fontId="10" fillId="5" borderId="5" xfId="0" applyNumberFormat="1" applyFont="1" applyFill="1" applyBorder="1" applyAlignment="1"/>
    <xf numFmtId="165" fontId="10" fillId="2" borderId="4" xfId="0" applyNumberFormat="1" applyFont="1" applyFill="1" applyBorder="1" applyAlignment="1">
      <alignment horizontal="right"/>
    </xf>
    <xf numFmtId="165" fontId="9" fillId="0" borderId="8" xfId="0" applyNumberFormat="1" applyFont="1" applyBorder="1" applyAlignment="1">
      <alignment horizontal="right"/>
    </xf>
    <xf numFmtId="165" fontId="10" fillId="2" borderId="8" xfId="0" applyNumberFormat="1" applyFont="1" applyFill="1" applyBorder="1" applyAlignment="1">
      <alignment horizontal="right"/>
    </xf>
    <xf numFmtId="165" fontId="9" fillId="0" borderId="4" xfId="0" applyNumberFormat="1" applyFont="1" applyFill="1" applyBorder="1" applyAlignment="1">
      <alignment horizontal="right"/>
    </xf>
    <xf numFmtId="165" fontId="8" fillId="0" borderId="0" xfId="0" applyNumberFormat="1" applyFont="1" applyAlignment="1">
      <alignment vertical="center"/>
    </xf>
    <xf numFmtId="0" fontId="10" fillId="0" borderId="6" xfId="0" applyFont="1" applyFill="1" applyBorder="1" applyAlignment="1"/>
    <xf numFmtId="0" fontId="10" fillId="0" borderId="7" xfId="0" applyFont="1" applyFill="1" applyBorder="1" applyAlignment="1"/>
    <xf numFmtId="0" fontId="10" fillId="0" borderId="8" xfId="0" applyFont="1" applyFill="1" applyBorder="1" applyAlignment="1"/>
    <xf numFmtId="0" fontId="15" fillId="5" borderId="6" xfId="0" applyFont="1" applyFill="1" applyBorder="1" applyAlignment="1">
      <alignment vertical="center" wrapText="1"/>
    </xf>
    <xf numFmtId="0" fontId="15" fillId="5" borderId="7" xfId="0" applyFont="1" applyFill="1" applyBorder="1" applyAlignment="1">
      <alignment vertical="center" wrapText="1"/>
    </xf>
    <xf numFmtId="0" fontId="15" fillId="5" borderId="8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9" fillId="4" borderId="9" xfId="0" applyFont="1" applyFill="1" applyBorder="1" applyAlignment="1"/>
    <xf numFmtId="0" fontId="9" fillId="4" borderId="2" xfId="0" applyFont="1" applyFill="1" applyBorder="1" applyAlignment="1"/>
    <xf numFmtId="0" fontId="9" fillId="4" borderId="5" xfId="0" applyFont="1" applyFill="1" applyBorder="1" applyAlignment="1"/>
    <xf numFmtId="165" fontId="9" fillId="0" borderId="4" xfId="0" applyNumberFormat="1" applyFont="1" applyFill="1" applyBorder="1" applyAlignment="1">
      <alignment horizontal="right" wrapText="1"/>
    </xf>
    <xf numFmtId="165" fontId="9" fillId="0" borderId="4" xfId="0" applyNumberFormat="1" applyFont="1" applyFill="1" applyBorder="1" applyAlignment="1">
      <alignment horizontal="right" vertical="center"/>
    </xf>
    <xf numFmtId="0" fontId="9" fillId="0" borderId="6" xfId="0" applyFont="1" applyFill="1" applyBorder="1" applyAlignment="1">
      <alignment vertical="center"/>
    </xf>
    <xf numFmtId="165" fontId="9" fillId="0" borderId="8" xfId="0" applyNumberFormat="1" applyFont="1" applyFill="1" applyBorder="1" applyAlignment="1">
      <alignment horizontal="right"/>
    </xf>
    <xf numFmtId="0" fontId="9" fillId="4" borderId="4" xfId="0" applyFont="1" applyFill="1" applyBorder="1" applyAlignment="1">
      <alignment horizontal="left"/>
    </xf>
    <xf numFmtId="0" fontId="10" fillId="5" borderId="12" xfId="0" applyFont="1" applyFill="1" applyBorder="1" applyAlignment="1"/>
    <xf numFmtId="0" fontId="10" fillId="5" borderId="3" xfId="0" applyFont="1" applyFill="1" applyBorder="1" applyAlignment="1"/>
    <xf numFmtId="0" fontId="15" fillId="0" borderId="6" xfId="0" applyFont="1" applyBorder="1" applyAlignment="1">
      <alignment horizontal="left" vertical="center"/>
    </xf>
    <xf numFmtId="49" fontId="21" fillId="6" borderId="13" xfId="0" applyNumberFormat="1" applyFont="1" applyFill="1" applyBorder="1" applyAlignment="1">
      <alignment horizontal="left" vertical="center"/>
    </xf>
    <xf numFmtId="3" fontId="21" fillId="6" borderId="13" xfId="0" applyNumberFormat="1" applyFont="1" applyFill="1" applyBorder="1" applyAlignment="1">
      <alignment horizontal="right" vertical="center"/>
    </xf>
    <xf numFmtId="0" fontId="22" fillId="6" borderId="0" xfId="4" applyFont="1" applyFill="1" applyAlignment="1">
      <alignment horizontal="left"/>
    </xf>
    <xf numFmtId="49" fontId="25" fillId="6" borderId="14" xfId="4" applyNumberFormat="1" applyFont="1" applyFill="1" applyBorder="1" applyAlignment="1">
      <alignment horizontal="left"/>
    </xf>
    <xf numFmtId="0" fontId="14" fillId="0" borderId="0" xfId="4"/>
    <xf numFmtId="49" fontId="26" fillId="6" borderId="14" xfId="4" applyNumberFormat="1" applyFont="1" applyFill="1" applyBorder="1" applyAlignment="1">
      <alignment horizontal="left"/>
    </xf>
    <xf numFmtId="0" fontId="2" fillId="0" borderId="0" xfId="5"/>
    <xf numFmtId="3" fontId="8" fillId="0" borderId="0" xfId="0" applyNumberFormat="1" applyFont="1" applyAlignment="1"/>
    <xf numFmtId="3" fontId="2" fillId="0" borderId="0" xfId="5" applyNumberFormat="1"/>
    <xf numFmtId="3" fontId="21" fillId="0" borderId="13" xfId="0" applyNumberFormat="1" applyFont="1" applyFill="1" applyBorder="1" applyAlignment="1">
      <alignment horizontal="right" vertical="center"/>
    </xf>
    <xf numFmtId="166" fontId="21" fillId="6" borderId="0" xfId="0" applyNumberFormat="1" applyFont="1" applyFill="1" applyBorder="1" applyAlignment="1">
      <alignment horizontal="right" vertical="center"/>
    </xf>
    <xf numFmtId="3" fontId="9" fillId="0" borderId="0" xfId="0" applyNumberFormat="1" applyFont="1" applyBorder="1" applyAlignment="1"/>
    <xf numFmtId="164" fontId="8" fillId="0" borderId="0" xfId="0" applyNumberFormat="1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19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center"/>
    </xf>
    <xf numFmtId="0" fontId="1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left"/>
    </xf>
    <xf numFmtId="0" fontId="9" fillId="4" borderId="6" xfId="0" applyFont="1" applyFill="1" applyBorder="1" applyAlignment="1">
      <alignment horizontal="left"/>
    </xf>
    <xf numFmtId="0" fontId="15" fillId="4" borderId="4" xfId="0" applyFont="1" applyFill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9" fillId="0" borderId="6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0" fontId="9" fillId="4" borderId="6" xfId="0" applyFont="1" applyFill="1" applyBorder="1" applyAlignment="1">
      <alignment horizontal="left" wrapText="1"/>
    </xf>
    <xf numFmtId="0" fontId="9" fillId="4" borderId="8" xfId="0" applyFont="1" applyFill="1" applyBorder="1" applyAlignment="1">
      <alignment horizontal="left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9" fillId="4" borderId="4" xfId="0" applyFont="1" applyFill="1" applyBorder="1" applyAlignment="1">
      <alignment horizontal="center" vertical="top"/>
    </xf>
    <xf numFmtId="0" fontId="9" fillId="4" borderId="9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left" vertical="center" wrapText="1"/>
    </xf>
    <xf numFmtId="49" fontId="21" fillId="6" borderId="14" xfId="4" applyNumberFormat="1" applyFont="1" applyFill="1" applyBorder="1" applyAlignment="1">
      <alignment horizontal="left"/>
    </xf>
    <xf numFmtId="49" fontId="23" fillId="6" borderId="14" xfId="4" applyNumberFormat="1" applyFont="1" applyFill="1" applyBorder="1" applyAlignment="1">
      <alignment horizontal="left" wrapText="1"/>
    </xf>
    <xf numFmtId="49" fontId="24" fillId="6" borderId="14" xfId="4" applyNumberFormat="1" applyFont="1" applyFill="1" applyBorder="1" applyAlignment="1">
      <alignment vertical="center"/>
    </xf>
  </cellXfs>
  <cellStyles count="7">
    <cellStyle name="Normal" xfId="0" builtinId="0"/>
    <cellStyle name="Normal 2" xfId="2"/>
    <cellStyle name="Normal 3" xfId="3"/>
    <cellStyle name="Normal 4" xfId="4"/>
    <cellStyle name="Normal 5" xfId="5"/>
    <cellStyle name="Normal 6" xfId="6"/>
    <cellStyle name="Normal_2001. 06. (FKTK) neapstiprināti dati versija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Q65"/>
  <sheetViews>
    <sheetView tabSelected="1" zoomScaleNormal="100" workbookViewId="0">
      <selection activeCell="B1" sqref="B1"/>
    </sheetView>
  </sheetViews>
  <sheetFormatPr defaultRowHeight="12.75"/>
  <cols>
    <col min="1" max="1" width="1.28515625" style="4" customWidth="1"/>
    <col min="2" max="2" width="36.42578125" style="4" customWidth="1"/>
    <col min="3" max="3" width="1.42578125" style="4" customWidth="1"/>
    <col min="4" max="4" width="37" style="4" customWidth="1"/>
    <col min="5" max="12" width="8.42578125" style="4" hidden="1" customWidth="1"/>
    <col min="13" max="17" width="8.42578125" style="4" customWidth="1"/>
    <col min="18" max="16384" width="9.140625" style="4"/>
  </cols>
  <sheetData>
    <row r="1" spans="1:17">
      <c r="A1" s="4" t="s">
        <v>113</v>
      </c>
      <c r="C1" s="169" t="s">
        <v>269</v>
      </c>
      <c r="D1" s="169"/>
    </row>
    <row r="2" spans="1:17" s="74" customFormat="1" ht="31.5" customHeight="1">
      <c r="A2" s="168" t="s">
        <v>154</v>
      </c>
      <c r="B2" s="168"/>
      <c r="C2" s="170" t="s">
        <v>155</v>
      </c>
      <c r="D2" s="170"/>
      <c r="E2" s="95"/>
      <c r="F2" s="95"/>
      <c r="G2" s="95"/>
      <c r="H2" s="95"/>
      <c r="I2" s="95"/>
      <c r="J2" s="95"/>
      <c r="K2" s="95"/>
      <c r="L2" s="95"/>
      <c r="M2" s="95"/>
    </row>
    <row r="3" spans="1:17" s="57" customFormat="1" ht="12.75" customHeight="1">
      <c r="A3" s="175" t="s">
        <v>153</v>
      </c>
      <c r="B3" s="175"/>
      <c r="C3" s="176" t="s">
        <v>278</v>
      </c>
      <c r="D3" s="177"/>
      <c r="E3" s="56" t="s">
        <v>122</v>
      </c>
      <c r="F3" s="56" t="s">
        <v>123</v>
      </c>
      <c r="G3" s="58" t="s">
        <v>125</v>
      </c>
      <c r="H3" s="56" t="s">
        <v>124</v>
      </c>
      <c r="I3" s="56" t="s">
        <v>117</v>
      </c>
      <c r="J3" s="56" t="s">
        <v>118</v>
      </c>
      <c r="K3" s="56" t="s">
        <v>119</v>
      </c>
      <c r="L3" s="56" t="s">
        <v>120</v>
      </c>
      <c r="M3" s="56" t="s">
        <v>121</v>
      </c>
      <c r="N3" s="56" t="s">
        <v>199</v>
      </c>
      <c r="O3" s="56" t="s">
        <v>226</v>
      </c>
      <c r="P3" s="56" t="s">
        <v>229</v>
      </c>
      <c r="Q3" s="56" t="s">
        <v>291</v>
      </c>
    </row>
    <row r="4" spans="1:17" s="9" customFormat="1" ht="12.75" customHeight="1">
      <c r="A4" s="14" t="s">
        <v>4</v>
      </c>
      <c r="B4" s="64"/>
      <c r="C4" s="30" t="s">
        <v>134</v>
      </c>
      <c r="D4" s="30"/>
      <c r="E4" s="66">
        <v>11678.907999999999</v>
      </c>
      <c r="F4" s="60">
        <v>11686.69</v>
      </c>
      <c r="G4" s="60">
        <v>12176.825999999999</v>
      </c>
      <c r="H4" s="60">
        <v>12679.789000000001</v>
      </c>
      <c r="I4" s="38">
        <v>12875.753000000001</v>
      </c>
      <c r="J4" s="38">
        <v>13191.260999999999</v>
      </c>
      <c r="K4" s="38">
        <v>13541.504000000001</v>
      </c>
      <c r="L4" s="38">
        <v>13904.939</v>
      </c>
      <c r="M4" s="38">
        <v>14141.205</v>
      </c>
      <c r="N4" s="38">
        <v>14551.4</v>
      </c>
      <c r="O4" s="38">
        <v>14634.784</v>
      </c>
      <c r="P4" s="38">
        <v>14987.902</v>
      </c>
      <c r="Q4" s="38">
        <v>15419.445</v>
      </c>
    </row>
    <row r="5" spans="1:17" s="9" customFormat="1" ht="12.75" customHeight="1">
      <c r="A5" s="71" t="s">
        <v>0</v>
      </c>
      <c r="B5" s="72"/>
      <c r="C5" s="18" t="s">
        <v>126</v>
      </c>
      <c r="D5" s="18"/>
      <c r="E5" s="65">
        <v>151.369</v>
      </c>
      <c r="F5" s="59">
        <v>127.938</v>
      </c>
      <c r="G5" s="59">
        <v>117.45399999999999</v>
      </c>
      <c r="H5" s="59">
        <v>107.739</v>
      </c>
      <c r="I5" s="37">
        <v>132.30000000000001</v>
      </c>
      <c r="J5" s="37">
        <v>127.901</v>
      </c>
      <c r="K5" s="37">
        <v>106.747</v>
      </c>
      <c r="L5" s="37">
        <v>107.193</v>
      </c>
      <c r="M5" s="37">
        <v>118.53100000000001</v>
      </c>
      <c r="N5" s="37">
        <v>115.006</v>
      </c>
      <c r="O5" s="37">
        <v>110.173</v>
      </c>
      <c r="P5" s="37">
        <v>113.274</v>
      </c>
      <c r="Q5" s="37">
        <v>78.626999999999995</v>
      </c>
    </row>
    <row r="6" spans="1:17" s="9" customFormat="1" ht="12.75" customHeight="1">
      <c r="A6" s="71" t="s">
        <v>1</v>
      </c>
      <c r="B6" s="72"/>
      <c r="C6" s="18" t="s">
        <v>127</v>
      </c>
      <c r="D6" s="18"/>
      <c r="E6" s="65">
        <v>0</v>
      </c>
      <c r="F6" s="59">
        <v>0</v>
      </c>
      <c r="G6" s="59">
        <v>0</v>
      </c>
      <c r="H6" s="59">
        <v>0</v>
      </c>
      <c r="I6" s="37">
        <v>0</v>
      </c>
      <c r="J6" s="37">
        <v>0</v>
      </c>
      <c r="K6" s="37">
        <v>0</v>
      </c>
      <c r="L6" s="37">
        <v>0</v>
      </c>
      <c r="M6" s="37">
        <v>0</v>
      </c>
      <c r="N6" s="37">
        <v>0</v>
      </c>
      <c r="O6" s="37">
        <v>0</v>
      </c>
      <c r="P6" s="37">
        <v>0</v>
      </c>
      <c r="Q6" s="37">
        <v>0</v>
      </c>
    </row>
    <row r="7" spans="1:17" s="9" customFormat="1" ht="12.75" customHeight="1">
      <c r="A7" s="71" t="s">
        <v>107</v>
      </c>
      <c r="B7" s="72"/>
      <c r="C7" s="18" t="s">
        <v>128</v>
      </c>
      <c r="D7" s="18"/>
      <c r="E7" s="65">
        <v>2619.6190000000001</v>
      </c>
      <c r="F7" s="59">
        <v>2933.4580000000001</v>
      </c>
      <c r="G7" s="59">
        <v>3003.3420000000001</v>
      </c>
      <c r="H7" s="59">
        <v>3004.538</v>
      </c>
      <c r="I7" s="37">
        <v>3198.4989999999998</v>
      </c>
      <c r="J7" s="37">
        <v>3551.5569999999998</v>
      </c>
      <c r="K7" s="37">
        <v>3167.4879999999998</v>
      </c>
      <c r="L7" s="37">
        <v>3209.4450000000002</v>
      </c>
      <c r="M7" s="37">
        <v>3440.6329999999998</v>
      </c>
      <c r="N7" s="37">
        <v>3990.7930000000001</v>
      </c>
      <c r="O7" s="37">
        <v>3544.1</v>
      </c>
      <c r="P7" s="37">
        <v>3272.2060000000001</v>
      </c>
      <c r="Q7" s="37">
        <v>3317.8130000000001</v>
      </c>
    </row>
    <row r="8" spans="1:17" s="9" customFormat="1" ht="12.75" customHeight="1">
      <c r="A8" s="71" t="s">
        <v>2</v>
      </c>
      <c r="B8" s="72"/>
      <c r="C8" s="18" t="s">
        <v>129</v>
      </c>
      <c r="D8" s="18"/>
      <c r="E8" s="65">
        <v>8586.2029999999995</v>
      </c>
      <c r="F8" s="59">
        <v>8302.3559999999998</v>
      </c>
      <c r="G8" s="59">
        <v>8710.4439999999995</v>
      </c>
      <c r="H8" s="59">
        <v>9203.7270000000008</v>
      </c>
      <c r="I8" s="37">
        <v>9170.0169999999998</v>
      </c>
      <c r="J8" s="37">
        <v>9150.143</v>
      </c>
      <c r="K8" s="37">
        <v>9918.268</v>
      </c>
      <c r="L8" s="37">
        <v>10237.063</v>
      </c>
      <c r="M8" s="37">
        <v>10246.467000000001</v>
      </c>
      <c r="N8" s="37">
        <v>10154.539000000001</v>
      </c>
      <c r="O8" s="37">
        <v>10675.049000000001</v>
      </c>
      <c r="P8" s="37">
        <v>11283.942999999999</v>
      </c>
      <c r="Q8" s="37">
        <v>11139.975</v>
      </c>
    </row>
    <row r="9" spans="1:17" s="9" customFormat="1" ht="12.75" customHeight="1">
      <c r="A9" s="71" t="s">
        <v>42</v>
      </c>
      <c r="B9" s="72"/>
      <c r="C9" s="18" t="s">
        <v>130</v>
      </c>
      <c r="D9" s="18"/>
      <c r="E9" s="65">
        <v>18.37</v>
      </c>
      <c r="F9" s="59">
        <v>17.565999999999999</v>
      </c>
      <c r="G9" s="59">
        <v>17.146999999999998</v>
      </c>
      <c r="H9" s="59">
        <v>16.167000000000002</v>
      </c>
      <c r="I9" s="37">
        <v>40.802</v>
      </c>
      <c r="J9" s="37">
        <v>38.204999999999998</v>
      </c>
      <c r="K9" s="37">
        <v>40.872</v>
      </c>
      <c r="L9" s="37">
        <v>38.94</v>
      </c>
      <c r="M9" s="37">
        <v>33.451000000000001</v>
      </c>
      <c r="N9" s="37">
        <v>31.994</v>
      </c>
      <c r="O9" s="37">
        <v>30.693999999999999</v>
      </c>
      <c r="P9" s="37">
        <v>30.891999999999999</v>
      </c>
      <c r="Q9" s="37">
        <v>29.728999999999999</v>
      </c>
    </row>
    <row r="10" spans="1:17" s="9" customFormat="1" ht="12.75" customHeight="1">
      <c r="A10" s="173" t="s">
        <v>3</v>
      </c>
      <c r="B10" s="174"/>
      <c r="C10" s="62" t="s">
        <v>131</v>
      </c>
      <c r="D10" s="62"/>
      <c r="E10" s="65">
        <v>303.34699999999998</v>
      </c>
      <c r="F10" s="59">
        <v>305.37200000000001</v>
      </c>
      <c r="G10" s="59">
        <v>328.43900000000002</v>
      </c>
      <c r="H10" s="59">
        <v>347.61799999999999</v>
      </c>
      <c r="I10" s="37">
        <v>334.13499999999999</v>
      </c>
      <c r="J10" s="37">
        <v>323.56200000000001</v>
      </c>
      <c r="K10" s="37">
        <v>308.12900000000002</v>
      </c>
      <c r="L10" s="37">
        <v>312.298</v>
      </c>
      <c r="M10" s="37">
        <v>302.12299999999999</v>
      </c>
      <c r="N10" s="37">
        <v>259.06799999999998</v>
      </c>
      <c r="O10" s="37">
        <v>274.76799999999997</v>
      </c>
      <c r="P10" s="37">
        <v>287.58699999999999</v>
      </c>
      <c r="Q10" s="37">
        <v>853.30100000000004</v>
      </c>
    </row>
    <row r="11" spans="1:17" s="9" customFormat="1" ht="12.75" customHeight="1">
      <c r="A11" s="172"/>
      <c r="B11" s="72" t="s">
        <v>21</v>
      </c>
      <c r="C11" s="167"/>
      <c r="D11" s="18" t="s">
        <v>132</v>
      </c>
      <c r="E11" s="65">
        <v>273.69499999999999</v>
      </c>
      <c r="F11" s="59">
        <v>277.06799999999998</v>
      </c>
      <c r="G11" s="59">
        <v>286.76799999999997</v>
      </c>
      <c r="H11" s="59">
        <v>311.16500000000002</v>
      </c>
      <c r="I11" s="37">
        <v>295.649</v>
      </c>
      <c r="J11" s="37">
        <v>285.25700000000001</v>
      </c>
      <c r="K11" s="37">
        <v>258.19499999999999</v>
      </c>
      <c r="L11" s="37">
        <v>242.43700000000001</v>
      </c>
      <c r="M11" s="37">
        <v>226.637</v>
      </c>
      <c r="N11" s="37">
        <v>208.702</v>
      </c>
      <c r="O11" s="37">
        <v>219.86699999999999</v>
      </c>
      <c r="P11" s="37">
        <v>217.072</v>
      </c>
      <c r="Q11" s="37">
        <v>227.107</v>
      </c>
    </row>
    <row r="12" spans="1:17" s="9" customFormat="1" ht="12.75" customHeight="1">
      <c r="A12" s="172"/>
      <c r="B12" s="72" t="s">
        <v>3</v>
      </c>
      <c r="C12" s="167"/>
      <c r="D12" s="18" t="s">
        <v>131</v>
      </c>
      <c r="E12" s="65">
        <v>25.14</v>
      </c>
      <c r="F12" s="59">
        <v>24.433</v>
      </c>
      <c r="G12" s="59">
        <v>37.947000000000003</v>
      </c>
      <c r="H12" s="59">
        <v>32.878</v>
      </c>
      <c r="I12" s="37">
        <v>34.383000000000003</v>
      </c>
      <c r="J12" s="37">
        <v>32.420999999999999</v>
      </c>
      <c r="K12" s="37">
        <v>40.902000000000001</v>
      </c>
      <c r="L12" s="37">
        <v>58.401000000000003</v>
      </c>
      <c r="M12" s="37">
        <v>63.822000000000003</v>
      </c>
      <c r="N12" s="37">
        <v>38.363999999999997</v>
      </c>
      <c r="O12" s="37">
        <v>35.924999999999997</v>
      </c>
      <c r="P12" s="37">
        <v>52.213999999999999</v>
      </c>
      <c r="Q12" s="37">
        <v>602.83100000000002</v>
      </c>
    </row>
    <row r="13" spans="1:17" s="9" customFormat="1" ht="12.75" customHeight="1">
      <c r="A13" s="172"/>
      <c r="B13" s="72" t="s">
        <v>43</v>
      </c>
      <c r="C13" s="167"/>
      <c r="D13" s="18" t="s">
        <v>133</v>
      </c>
      <c r="E13" s="65">
        <v>4.5119999999999996</v>
      </c>
      <c r="F13" s="59">
        <v>3.871</v>
      </c>
      <c r="G13" s="59">
        <v>3.7240000000000002</v>
      </c>
      <c r="H13" s="59">
        <v>3.5750000000000002</v>
      </c>
      <c r="I13" s="37">
        <v>4.1029999999999998</v>
      </c>
      <c r="J13" s="37">
        <v>5.7770000000000001</v>
      </c>
      <c r="K13" s="37">
        <v>9.032</v>
      </c>
      <c r="L13" s="37">
        <v>11.46</v>
      </c>
      <c r="M13" s="37">
        <v>11.664</v>
      </c>
      <c r="N13" s="37">
        <v>12.002000000000001</v>
      </c>
      <c r="O13" s="37">
        <v>18.975999999999999</v>
      </c>
      <c r="P13" s="37">
        <v>18.300999999999998</v>
      </c>
      <c r="Q13" s="37">
        <v>23.363</v>
      </c>
    </row>
    <row r="14" spans="1:17" s="9" customFormat="1" ht="12.75" customHeight="1">
      <c r="A14" s="14" t="s">
        <v>9</v>
      </c>
      <c r="B14" s="64"/>
      <c r="C14" s="30" t="s">
        <v>151</v>
      </c>
      <c r="D14" s="30"/>
      <c r="E14" s="66">
        <v>11678.907999999999</v>
      </c>
      <c r="F14" s="60">
        <v>11686.69</v>
      </c>
      <c r="G14" s="60">
        <v>12176.825999999999</v>
      </c>
      <c r="H14" s="60">
        <v>12679.789000000001</v>
      </c>
      <c r="I14" s="38">
        <v>12875.753000000001</v>
      </c>
      <c r="J14" s="38">
        <v>13191.261</v>
      </c>
      <c r="K14" s="38">
        <v>13541.504000000001</v>
      </c>
      <c r="L14" s="38">
        <v>13904.939</v>
      </c>
      <c r="M14" s="38">
        <v>14141.205</v>
      </c>
      <c r="N14" s="38">
        <f>N15+N16+N21+N24+N27</f>
        <v>14551.400000000001</v>
      </c>
      <c r="O14" s="38">
        <f>O15+O16+O21+O24+O27</f>
        <v>14634.784</v>
      </c>
      <c r="P14" s="38">
        <v>14987.902</v>
      </c>
      <c r="Q14" s="38">
        <v>15419.445</v>
      </c>
    </row>
    <row r="15" spans="1:17" s="2" customFormat="1" ht="12.75" customHeight="1">
      <c r="A15" s="71" t="s">
        <v>102</v>
      </c>
      <c r="B15" s="72"/>
      <c r="C15" s="18" t="s">
        <v>135</v>
      </c>
      <c r="D15" s="11"/>
      <c r="E15" s="65">
        <v>473.89800000000002</v>
      </c>
      <c r="F15" s="59">
        <v>399.483</v>
      </c>
      <c r="G15" s="59">
        <v>397.70699999999999</v>
      </c>
      <c r="H15" s="59">
        <v>341.33100000000002</v>
      </c>
      <c r="I15" s="39">
        <v>337.58</v>
      </c>
      <c r="J15" s="39">
        <v>303.68099999999998</v>
      </c>
      <c r="K15" s="39">
        <v>364.42399999999998</v>
      </c>
      <c r="L15" s="39">
        <v>356.48899999999998</v>
      </c>
      <c r="M15" s="39">
        <v>291.851</v>
      </c>
      <c r="N15" s="39">
        <v>265.55799999999999</v>
      </c>
      <c r="O15" s="39">
        <v>300.745</v>
      </c>
      <c r="P15" s="39">
        <v>303.68900000000002</v>
      </c>
      <c r="Q15" s="39">
        <v>283.79399999999998</v>
      </c>
    </row>
    <row r="16" spans="1:17" s="2" customFormat="1" ht="12.75" customHeight="1">
      <c r="A16" s="11" t="s">
        <v>57</v>
      </c>
      <c r="B16" s="72"/>
      <c r="C16" s="63" t="s">
        <v>136</v>
      </c>
      <c r="D16" s="11"/>
      <c r="E16" s="65">
        <v>7998.88</v>
      </c>
      <c r="F16" s="59">
        <v>7992.6260000000002</v>
      </c>
      <c r="G16" s="59">
        <v>8284.7549999999992</v>
      </c>
      <c r="H16" s="59">
        <v>8663.9629999999997</v>
      </c>
      <c r="I16" s="39">
        <v>8866.4380000000001</v>
      </c>
      <c r="J16" s="39">
        <v>9180.4259999999995</v>
      </c>
      <c r="K16" s="39">
        <v>9348.9480000000003</v>
      </c>
      <c r="L16" s="39">
        <v>9682.5249999999996</v>
      </c>
      <c r="M16" s="39">
        <v>9920.3680000000004</v>
      </c>
      <c r="N16" s="39">
        <v>10342.567999999999</v>
      </c>
      <c r="O16" s="39">
        <v>10331.398999999999</v>
      </c>
      <c r="P16" s="39">
        <v>10397.788</v>
      </c>
      <c r="Q16" s="39">
        <v>10718.630000000001</v>
      </c>
    </row>
    <row r="17" spans="1:17" s="2" customFormat="1" ht="12.75" customHeight="1">
      <c r="A17" s="172"/>
      <c r="B17" s="73" t="s">
        <v>56</v>
      </c>
      <c r="C17" s="171"/>
      <c r="D17" s="69" t="s">
        <v>137</v>
      </c>
      <c r="E17" s="67">
        <v>5.633</v>
      </c>
      <c r="F17" s="61">
        <v>6.633</v>
      </c>
      <c r="G17" s="61">
        <v>6.6589999999999998</v>
      </c>
      <c r="H17" s="61">
        <v>16.658999999999999</v>
      </c>
      <c r="I17" s="39">
        <v>15.661</v>
      </c>
      <c r="J17" s="39">
        <v>15.66</v>
      </c>
      <c r="K17" s="39">
        <v>15.805999999999999</v>
      </c>
      <c r="L17" s="39">
        <v>15.805999999999999</v>
      </c>
      <c r="M17" s="39">
        <v>15.996</v>
      </c>
      <c r="N17" s="39">
        <v>10.996</v>
      </c>
      <c r="O17" s="39">
        <v>10.946999999999999</v>
      </c>
      <c r="P17" s="39">
        <v>10.946999999999999</v>
      </c>
      <c r="Q17" s="39">
        <v>7.0250000000000004</v>
      </c>
    </row>
    <row r="18" spans="1:17" s="2" customFormat="1" ht="12.75" customHeight="1">
      <c r="A18" s="172"/>
      <c r="B18" s="73" t="s">
        <v>230</v>
      </c>
      <c r="C18" s="171"/>
      <c r="D18" s="154" t="s">
        <v>231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155">
        <v>2</v>
      </c>
      <c r="P18" s="39">
        <v>10</v>
      </c>
      <c r="Q18" s="39">
        <v>10</v>
      </c>
    </row>
    <row r="19" spans="1:17" s="2" customFormat="1" ht="12.75" customHeight="1">
      <c r="A19" s="172"/>
      <c r="B19" s="73" t="s">
        <v>54</v>
      </c>
      <c r="C19" s="171"/>
      <c r="D19" s="20" t="s">
        <v>138</v>
      </c>
      <c r="E19" s="67">
        <v>6911.5749999999998</v>
      </c>
      <c r="F19" s="61">
        <v>6940.4750000000004</v>
      </c>
      <c r="G19" s="61">
        <v>7252.366</v>
      </c>
      <c r="H19" s="61">
        <v>7540.2839999999997</v>
      </c>
      <c r="I19" s="39">
        <v>7651.1440000000002</v>
      </c>
      <c r="J19" s="39">
        <v>8068.8050000000003</v>
      </c>
      <c r="K19" s="39">
        <v>8200.2379999999994</v>
      </c>
      <c r="L19" s="39">
        <v>8500.8430000000008</v>
      </c>
      <c r="M19" s="39">
        <v>8724.8080000000009</v>
      </c>
      <c r="N19" s="39">
        <v>9109.5239999999994</v>
      </c>
      <c r="O19" s="39">
        <v>9104.0499999999993</v>
      </c>
      <c r="P19" s="39">
        <v>9208.7909999999993</v>
      </c>
      <c r="Q19" s="39">
        <v>9554.5570000000007</v>
      </c>
    </row>
    <row r="20" spans="1:17" s="2" customFormat="1" ht="12.75" customHeight="1">
      <c r="A20" s="172"/>
      <c r="B20" s="73" t="s">
        <v>55</v>
      </c>
      <c r="C20" s="171"/>
      <c r="D20" s="70" t="s">
        <v>139</v>
      </c>
      <c r="E20" s="67">
        <v>1081.672</v>
      </c>
      <c r="F20" s="61">
        <v>1045.518</v>
      </c>
      <c r="G20" s="61">
        <v>1025.73</v>
      </c>
      <c r="H20" s="61">
        <v>1107.02</v>
      </c>
      <c r="I20" s="39">
        <v>1199.633</v>
      </c>
      <c r="J20" s="39">
        <v>1095.961</v>
      </c>
      <c r="K20" s="39">
        <v>1132.904</v>
      </c>
      <c r="L20" s="39">
        <v>1165.876</v>
      </c>
      <c r="M20" s="39">
        <v>1179.5640000000001</v>
      </c>
      <c r="N20" s="39">
        <v>1222.048</v>
      </c>
      <c r="O20" s="39">
        <v>1214.402</v>
      </c>
      <c r="P20" s="39">
        <v>1168.05</v>
      </c>
      <c r="Q20" s="39">
        <v>1147.048</v>
      </c>
    </row>
    <row r="21" spans="1:17" s="2" customFormat="1" ht="12.75" customHeight="1">
      <c r="A21" s="71" t="s">
        <v>5</v>
      </c>
      <c r="B21" s="72"/>
      <c r="C21" s="18" t="s">
        <v>140</v>
      </c>
      <c r="D21" s="18"/>
      <c r="E21" s="65">
        <v>290.66899999999998</v>
      </c>
      <c r="F21" s="59">
        <v>314.065</v>
      </c>
      <c r="G21" s="59">
        <v>375.774</v>
      </c>
      <c r="H21" s="59">
        <v>402.79199999999997</v>
      </c>
      <c r="I21" s="39">
        <v>326.05200000000002</v>
      </c>
      <c r="J21" s="39">
        <v>304.53800000000001</v>
      </c>
      <c r="K21" s="39">
        <v>336.62599999999998</v>
      </c>
      <c r="L21" s="39">
        <v>238.71100000000001</v>
      </c>
      <c r="M21" s="39">
        <v>166.596</v>
      </c>
      <c r="N21" s="39">
        <v>199.11</v>
      </c>
      <c r="O21" s="39">
        <v>196.53100000000001</v>
      </c>
      <c r="P21" s="39">
        <v>254.851</v>
      </c>
      <c r="Q21" s="39">
        <v>163.54300000000001</v>
      </c>
    </row>
    <row r="22" spans="1:17" s="2" customFormat="1" ht="12.75" customHeight="1">
      <c r="A22" s="172"/>
      <c r="B22" s="72" t="s">
        <v>6</v>
      </c>
      <c r="C22" s="167"/>
      <c r="D22" s="18" t="s">
        <v>141</v>
      </c>
      <c r="E22" s="65">
        <v>282.697</v>
      </c>
      <c r="F22" s="59">
        <v>297.83699999999999</v>
      </c>
      <c r="G22" s="59">
        <v>302.82600000000002</v>
      </c>
      <c r="H22" s="59">
        <v>333.03699999999998</v>
      </c>
      <c r="I22" s="39">
        <v>273.471</v>
      </c>
      <c r="J22" s="39">
        <v>256.25599999999997</v>
      </c>
      <c r="K22" s="39">
        <v>280.19200000000001</v>
      </c>
      <c r="L22" s="39">
        <v>218.09100000000001</v>
      </c>
      <c r="M22" s="39">
        <v>150.363</v>
      </c>
      <c r="N22" s="39">
        <v>162.012</v>
      </c>
      <c r="O22" s="39">
        <v>176.345</v>
      </c>
      <c r="P22" s="39">
        <v>185.197</v>
      </c>
      <c r="Q22" s="39">
        <v>144.613</v>
      </c>
    </row>
    <row r="23" spans="1:17" s="2" customFormat="1" ht="12.75" customHeight="1">
      <c r="A23" s="172"/>
      <c r="B23" s="72" t="s">
        <v>5</v>
      </c>
      <c r="C23" s="167"/>
      <c r="D23" s="18" t="s">
        <v>140</v>
      </c>
      <c r="E23" s="65">
        <v>7.9720000000000004</v>
      </c>
      <c r="F23" s="59">
        <v>16.228000000000002</v>
      </c>
      <c r="G23" s="59">
        <v>72.947999999999993</v>
      </c>
      <c r="H23" s="59">
        <v>69.754999999999995</v>
      </c>
      <c r="I23" s="39">
        <v>52.581000000000003</v>
      </c>
      <c r="J23" s="39">
        <v>48.281999999999996</v>
      </c>
      <c r="K23" s="39">
        <v>56.433999999999997</v>
      </c>
      <c r="L23" s="39">
        <v>20.62</v>
      </c>
      <c r="M23" s="39">
        <v>16.233000000000001</v>
      </c>
      <c r="N23" s="39">
        <v>37.097999999999999</v>
      </c>
      <c r="O23" s="39">
        <v>20.186</v>
      </c>
      <c r="P23" s="39">
        <v>69.653999999999996</v>
      </c>
      <c r="Q23" s="39">
        <v>18.93</v>
      </c>
    </row>
    <row r="24" spans="1:17" s="2" customFormat="1" ht="12.75" customHeight="1">
      <c r="A24" s="71" t="s">
        <v>7</v>
      </c>
      <c r="B24" s="72"/>
      <c r="C24" s="18" t="s">
        <v>142</v>
      </c>
      <c r="D24" s="18"/>
      <c r="E24" s="65">
        <v>586.88599999999997</v>
      </c>
      <c r="F24" s="59">
        <v>590.029</v>
      </c>
      <c r="G24" s="59">
        <v>619.654</v>
      </c>
      <c r="H24" s="59">
        <v>662.24699999999996</v>
      </c>
      <c r="I24" s="39">
        <v>750.56700000000001</v>
      </c>
      <c r="J24" s="39">
        <v>736.86800000000005</v>
      </c>
      <c r="K24" s="39">
        <v>758.29700000000003</v>
      </c>
      <c r="L24" s="39">
        <v>807.42899999999997</v>
      </c>
      <c r="M24" s="39">
        <v>896.09100000000001</v>
      </c>
      <c r="N24" s="39">
        <v>823.34299999999996</v>
      </c>
      <c r="O24" s="39">
        <v>830.72900000000004</v>
      </c>
      <c r="P24" s="39">
        <v>853.55399999999997</v>
      </c>
      <c r="Q24" s="39">
        <v>932.84900000000005</v>
      </c>
    </row>
    <row r="25" spans="1:17" s="2" customFormat="1" ht="12.75" customHeight="1">
      <c r="A25" s="172"/>
      <c r="B25" s="72" t="s">
        <v>22</v>
      </c>
      <c r="C25" s="167"/>
      <c r="D25" s="18" t="s">
        <v>143</v>
      </c>
      <c r="E25" s="65">
        <v>497.20699999999999</v>
      </c>
      <c r="F25" s="59">
        <v>498.60899999999998</v>
      </c>
      <c r="G25" s="59">
        <v>520.38699999999994</v>
      </c>
      <c r="H25" s="59">
        <v>553.01499999999999</v>
      </c>
      <c r="I25" s="39">
        <v>641.80899999999997</v>
      </c>
      <c r="J25" s="39">
        <v>631.10900000000004</v>
      </c>
      <c r="K25" s="39">
        <v>675.26599999999996</v>
      </c>
      <c r="L25" s="39">
        <v>726</v>
      </c>
      <c r="M25" s="39">
        <v>812.79</v>
      </c>
      <c r="N25" s="39">
        <v>755.90700000000004</v>
      </c>
      <c r="O25" s="39">
        <v>764.947</v>
      </c>
      <c r="P25" s="39">
        <v>788.71799999999996</v>
      </c>
      <c r="Q25" s="39">
        <v>855.45299999999997</v>
      </c>
    </row>
    <row r="26" spans="1:17" s="2" customFormat="1" ht="12.75" customHeight="1">
      <c r="A26" s="172"/>
      <c r="B26" s="72" t="s">
        <v>44</v>
      </c>
      <c r="C26" s="167"/>
      <c r="D26" s="18" t="s">
        <v>144</v>
      </c>
      <c r="E26" s="65">
        <v>89.679000000000002</v>
      </c>
      <c r="F26" s="59">
        <v>91.42</v>
      </c>
      <c r="G26" s="59">
        <v>99.266999999999996</v>
      </c>
      <c r="H26" s="59">
        <v>109.232</v>
      </c>
      <c r="I26" s="39">
        <v>108.758</v>
      </c>
      <c r="J26" s="39">
        <v>105.759</v>
      </c>
      <c r="K26" s="39">
        <v>83.031000000000006</v>
      </c>
      <c r="L26" s="39">
        <v>81.429000000000002</v>
      </c>
      <c r="M26" s="39">
        <v>83.301000000000002</v>
      </c>
      <c r="N26" s="39">
        <v>67.436000000000007</v>
      </c>
      <c r="O26" s="39">
        <v>65.781999999999996</v>
      </c>
      <c r="P26" s="39">
        <v>64.835999999999999</v>
      </c>
      <c r="Q26" s="39">
        <v>77.396000000000001</v>
      </c>
    </row>
    <row r="27" spans="1:17" s="2" customFormat="1" ht="12.75" customHeight="1">
      <c r="A27" s="71" t="s">
        <v>8</v>
      </c>
      <c r="B27" s="72"/>
      <c r="C27" s="18" t="s">
        <v>145</v>
      </c>
      <c r="D27" s="18"/>
      <c r="E27" s="65">
        <v>2328.5749999999998</v>
      </c>
      <c r="F27" s="59">
        <v>2390.4870000000001</v>
      </c>
      <c r="G27" s="59">
        <v>2498.9360000000001</v>
      </c>
      <c r="H27" s="59">
        <v>2609.4560000000001</v>
      </c>
      <c r="I27" s="39">
        <v>2595.116</v>
      </c>
      <c r="J27" s="39">
        <v>2665.748</v>
      </c>
      <c r="K27" s="39">
        <v>2733.2089999999998</v>
      </c>
      <c r="L27" s="39">
        <v>2819.7849999999999</v>
      </c>
      <c r="M27" s="39">
        <v>2866.299</v>
      </c>
      <c r="N27" s="39">
        <v>2920.8209999999999</v>
      </c>
      <c r="O27" s="39">
        <v>2975.38</v>
      </c>
      <c r="P27" s="39">
        <v>3178.02</v>
      </c>
      <c r="Q27" s="39">
        <v>3320.6289999999999</v>
      </c>
    </row>
    <row r="28" spans="1:17" s="10" customFormat="1" ht="12.75" customHeight="1">
      <c r="A28" s="143"/>
      <c r="B28" s="72" t="s">
        <v>53</v>
      </c>
      <c r="C28" s="140"/>
      <c r="D28" s="63" t="s">
        <v>146</v>
      </c>
      <c r="E28" s="68">
        <v>1691.8219999999999</v>
      </c>
      <c r="F28" s="42">
        <v>1727.5250000000001</v>
      </c>
      <c r="G28" s="42">
        <v>1778.184</v>
      </c>
      <c r="H28" s="42">
        <v>1820.068</v>
      </c>
      <c r="I28" s="39">
        <v>1861.2860000000001</v>
      </c>
      <c r="J28" s="39">
        <v>1877.4380000000001</v>
      </c>
      <c r="K28" s="39">
        <v>1890.5</v>
      </c>
      <c r="L28" s="39">
        <v>1929.4949999999999</v>
      </c>
      <c r="M28" s="39">
        <v>2006.5150000000001</v>
      </c>
      <c r="N28" s="39">
        <v>2017.114</v>
      </c>
      <c r="O28" s="39">
        <v>2045.008</v>
      </c>
      <c r="P28" s="39">
        <v>2167.31</v>
      </c>
      <c r="Q28" s="39">
        <v>2266.29</v>
      </c>
    </row>
    <row r="29" spans="1:17" s="10" customFormat="1" ht="12.75" customHeight="1">
      <c r="A29" s="144"/>
      <c r="B29" s="72" t="s">
        <v>45</v>
      </c>
      <c r="C29" s="141"/>
      <c r="D29" s="63" t="s">
        <v>147</v>
      </c>
      <c r="E29" s="68">
        <v>11.103</v>
      </c>
      <c r="F29" s="42">
        <v>16.41</v>
      </c>
      <c r="G29" s="42">
        <v>11.237</v>
      </c>
      <c r="H29" s="42">
        <v>12.335000000000001</v>
      </c>
      <c r="I29" s="39">
        <v>11.315</v>
      </c>
      <c r="J29" s="39">
        <v>13.819000000000001</v>
      </c>
      <c r="K29" s="39">
        <v>11.401</v>
      </c>
      <c r="L29" s="39">
        <v>11.557</v>
      </c>
      <c r="M29" s="39">
        <v>11.587</v>
      </c>
      <c r="N29" s="39">
        <v>11.651</v>
      </c>
      <c r="O29" s="39">
        <v>11.753</v>
      </c>
      <c r="P29" s="39">
        <v>11.831</v>
      </c>
      <c r="Q29" s="39">
        <v>11.856999999999999</v>
      </c>
    </row>
    <row r="30" spans="1:17" s="10" customFormat="1" ht="12.75" customHeight="1">
      <c r="A30" s="144"/>
      <c r="B30" s="72" t="s">
        <v>11</v>
      </c>
      <c r="C30" s="141"/>
      <c r="D30" s="63" t="s">
        <v>148</v>
      </c>
      <c r="E30" s="68">
        <v>555.02200000000005</v>
      </c>
      <c r="F30" s="42">
        <v>633.35400000000004</v>
      </c>
      <c r="G30" s="42">
        <v>643.53</v>
      </c>
      <c r="H30" s="42">
        <v>644.08600000000001</v>
      </c>
      <c r="I30" s="39">
        <v>651.88099999999997</v>
      </c>
      <c r="J30" s="39">
        <v>758.18499999999995</v>
      </c>
      <c r="K30" s="39">
        <v>762.64300000000003</v>
      </c>
      <c r="L30" s="39">
        <v>763.81500000000005</v>
      </c>
      <c r="M30" s="39">
        <v>766.34500000000003</v>
      </c>
      <c r="N30" s="39">
        <v>914.07799999999997</v>
      </c>
      <c r="O30" s="39">
        <v>915.88800000000003</v>
      </c>
      <c r="P30" s="39">
        <v>918.34699999999998</v>
      </c>
      <c r="Q30" s="39">
        <v>919.30600000000004</v>
      </c>
    </row>
    <row r="31" spans="1:17" s="10" customFormat="1" ht="12.75" customHeight="1">
      <c r="A31" s="144"/>
      <c r="B31" s="72" t="s">
        <v>12</v>
      </c>
      <c r="C31" s="141"/>
      <c r="D31" s="63" t="s">
        <v>149</v>
      </c>
      <c r="E31" s="68">
        <v>-75.031000000000006</v>
      </c>
      <c r="F31" s="42">
        <v>-55.360999999999997</v>
      </c>
      <c r="G31" s="42">
        <v>-57.924999999999997</v>
      </c>
      <c r="H31" s="42">
        <v>-58.091999999999999</v>
      </c>
      <c r="I31" s="39">
        <v>-59.350999999999999</v>
      </c>
      <c r="J31" s="39">
        <v>-75.716999999999999</v>
      </c>
      <c r="K31" s="39">
        <v>-76.662999999999997</v>
      </c>
      <c r="L31" s="39">
        <v>-76.771000000000001</v>
      </c>
      <c r="M31" s="39">
        <v>-77.975999999999999</v>
      </c>
      <c r="N31" s="39">
        <v>-125.997</v>
      </c>
      <c r="O31" s="39">
        <v>-127.32899999999999</v>
      </c>
      <c r="P31" s="39">
        <v>-127.33</v>
      </c>
      <c r="Q31" s="39">
        <v>-127.126</v>
      </c>
    </row>
    <row r="32" spans="1:17" s="10" customFormat="1" ht="12.75" customHeight="1">
      <c r="A32" s="144"/>
      <c r="B32" s="72" t="s">
        <v>13</v>
      </c>
      <c r="C32" s="141"/>
      <c r="D32" s="63" t="s">
        <v>150</v>
      </c>
      <c r="E32" s="68">
        <v>145.65899999999999</v>
      </c>
      <c r="F32" s="42">
        <v>68.558999999999997</v>
      </c>
      <c r="G32" s="42">
        <v>123.91</v>
      </c>
      <c r="H32" s="42">
        <v>191.059</v>
      </c>
      <c r="I32" s="39">
        <v>129.98500000000001</v>
      </c>
      <c r="J32" s="39">
        <v>92.022999999999996</v>
      </c>
      <c r="K32" s="39">
        <v>145</v>
      </c>
      <c r="L32" s="39">
        <v>191.68899999999999</v>
      </c>
      <c r="M32" s="39">
        <v>159.828</v>
      </c>
      <c r="N32" s="39">
        <v>102.878</v>
      </c>
      <c r="O32" s="39">
        <v>128.44399999999999</v>
      </c>
      <c r="P32" s="39">
        <v>206.24600000000001</v>
      </c>
      <c r="Q32" s="39">
        <v>248.68600000000001</v>
      </c>
    </row>
    <row r="33" spans="1:17" s="10" customFormat="1" ht="12.75" customHeight="1">
      <c r="A33" s="145"/>
      <c r="B33" s="72" t="s">
        <v>223</v>
      </c>
      <c r="C33" s="142"/>
      <c r="D33" s="148" t="s">
        <v>224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1.097</v>
      </c>
      <c r="O33" s="37">
        <v>1.6160000000000001</v>
      </c>
      <c r="P33" s="37">
        <v>1.6160000000000001</v>
      </c>
      <c r="Q33" s="37">
        <v>1.6160000000000001</v>
      </c>
    </row>
    <row r="34" spans="1:17" s="2" customFormat="1" ht="12.75" customHeight="1">
      <c r="A34" s="126" t="s">
        <v>221</v>
      </c>
      <c r="B34" s="14"/>
      <c r="C34" s="126" t="s">
        <v>287</v>
      </c>
      <c r="D34" s="14"/>
      <c r="E34" s="129">
        <f>E14/E14*100</f>
        <v>100</v>
      </c>
      <c r="F34" s="129">
        <f t="shared" ref="F34:N34" si="0">F14/F14*100</f>
        <v>100</v>
      </c>
      <c r="G34" s="129">
        <f t="shared" si="0"/>
        <v>100</v>
      </c>
      <c r="H34" s="129">
        <f t="shared" si="0"/>
        <v>100</v>
      </c>
      <c r="I34" s="129">
        <f t="shared" si="0"/>
        <v>100</v>
      </c>
      <c r="J34" s="129">
        <f t="shared" si="0"/>
        <v>100</v>
      </c>
      <c r="K34" s="129">
        <f t="shared" si="0"/>
        <v>100</v>
      </c>
      <c r="L34" s="129">
        <f t="shared" si="0"/>
        <v>100</v>
      </c>
      <c r="M34" s="129">
        <f t="shared" si="0"/>
        <v>100</v>
      </c>
      <c r="N34" s="129">
        <f t="shared" si="0"/>
        <v>100</v>
      </c>
      <c r="O34" s="129">
        <f t="shared" ref="O34:P34" si="1">O14/O14*100</f>
        <v>100</v>
      </c>
      <c r="P34" s="129">
        <f t="shared" si="1"/>
        <v>100</v>
      </c>
      <c r="Q34" s="129">
        <f t="shared" ref="Q34" si="2">Q14/Q14*100</f>
        <v>100</v>
      </c>
    </row>
    <row r="35" spans="1:17" s="9" customFormat="1" ht="12.75" customHeight="1">
      <c r="A35" s="71" t="s">
        <v>0</v>
      </c>
      <c r="B35" s="72"/>
      <c r="C35" s="18" t="s">
        <v>126</v>
      </c>
      <c r="D35" s="18"/>
      <c r="E35" s="130">
        <f>E5/$E$4*100</f>
        <v>1.296088641164054</v>
      </c>
      <c r="F35" s="12">
        <f>F5/$F$4*100</f>
        <v>1.0947325547267874</v>
      </c>
      <c r="G35" s="12">
        <f>G5/$G$4*100</f>
        <v>0.96456991337479903</v>
      </c>
      <c r="H35" s="12">
        <f>H5/$H$4*100</f>
        <v>0.84969079532790337</v>
      </c>
      <c r="I35" s="17">
        <f>I5/$I$4*100</f>
        <v>1.0275127210035795</v>
      </c>
      <c r="J35" s="17">
        <f>J5/$J$4*100</f>
        <v>0.96958888160881673</v>
      </c>
      <c r="K35" s="17">
        <f>K5/$K$4*100</f>
        <v>0.78829500770372318</v>
      </c>
      <c r="L35" s="17">
        <f>L5/$L$4*100</f>
        <v>0.77089874324511598</v>
      </c>
      <c r="M35" s="17">
        <f>M5/$M$4*100</f>
        <v>0.83819589631859526</v>
      </c>
      <c r="N35" s="17">
        <f>N5/$N$4*100</f>
        <v>0.79034319721813706</v>
      </c>
      <c r="O35" s="17">
        <f>O5/$O$4*100</f>
        <v>0.75281603062949209</v>
      </c>
      <c r="P35" s="17">
        <f>P5/$P$4*100</f>
        <v>0.75576955333708484</v>
      </c>
      <c r="Q35" s="17">
        <f>Q5/$Q$4*100</f>
        <v>0.50992107692592048</v>
      </c>
    </row>
    <row r="36" spans="1:17" s="9" customFormat="1" ht="12.75" customHeight="1">
      <c r="A36" s="71" t="s">
        <v>1</v>
      </c>
      <c r="B36" s="72"/>
      <c r="C36" s="18" t="s">
        <v>127</v>
      </c>
      <c r="D36" s="18"/>
      <c r="E36" s="130">
        <f>E6/$E$4*100</f>
        <v>0</v>
      </c>
      <c r="F36" s="12">
        <f>F6/$F$4*100</f>
        <v>0</v>
      </c>
      <c r="G36" s="12">
        <f>G6/$G$4*100</f>
        <v>0</v>
      </c>
      <c r="H36" s="12">
        <f>H6/$H$4*100</f>
        <v>0</v>
      </c>
      <c r="I36" s="17">
        <f>I6/$I$4*100</f>
        <v>0</v>
      </c>
      <c r="J36" s="17">
        <f>J6/$J$4*100</f>
        <v>0</v>
      </c>
      <c r="K36" s="17">
        <f>K6/$K$4*100</f>
        <v>0</v>
      </c>
      <c r="L36" s="17">
        <f>L6/$L$4*100</f>
        <v>0</v>
      </c>
      <c r="M36" s="17">
        <f>M6/$M$4*100</f>
        <v>0</v>
      </c>
      <c r="N36" s="17">
        <f>N6/$N$4*100</f>
        <v>0</v>
      </c>
      <c r="O36" s="17">
        <f>O6/$O$4*100</f>
        <v>0</v>
      </c>
      <c r="P36" s="17">
        <f>P6/$P$4*100</f>
        <v>0</v>
      </c>
      <c r="Q36" s="17">
        <f>Q6/$Q$4*100</f>
        <v>0</v>
      </c>
    </row>
    <row r="37" spans="1:17" s="9" customFormat="1" ht="12.75" customHeight="1">
      <c r="A37" s="71" t="s">
        <v>107</v>
      </c>
      <c r="B37" s="72"/>
      <c r="C37" s="18" t="s">
        <v>128</v>
      </c>
      <c r="D37" s="18"/>
      <c r="E37" s="130">
        <f>E7/$E$4*100</f>
        <v>22.430341946353206</v>
      </c>
      <c r="F37" s="12">
        <f>F7/$F$4*100</f>
        <v>25.100845491751727</v>
      </c>
      <c r="G37" s="12">
        <f>G7/$G$4*100</f>
        <v>24.664407621493485</v>
      </c>
      <c r="H37" s="12">
        <f>H7/$H$4*100</f>
        <v>23.69548893912982</v>
      </c>
      <c r="I37" s="17">
        <f>I7/$I$4*100</f>
        <v>24.841257827794614</v>
      </c>
      <c r="J37" s="17">
        <f>J7/$J$4*100</f>
        <v>26.923559468651252</v>
      </c>
      <c r="K37" s="17">
        <f>K7/$K$4*100</f>
        <v>23.390961594812509</v>
      </c>
      <c r="L37" s="17">
        <f>L7/$L$4*100</f>
        <v>23.081331029211995</v>
      </c>
      <c r="M37" s="17">
        <f>M7/$M$4*100</f>
        <v>24.330550331460437</v>
      </c>
      <c r="N37" s="17">
        <f>N7/$N$4*100</f>
        <v>27.425491705265475</v>
      </c>
      <c r="O37" s="17">
        <f>O7/$O$4*100</f>
        <v>24.21696145293296</v>
      </c>
      <c r="P37" s="17">
        <f>P7/$P$4*100</f>
        <v>21.832315156584293</v>
      </c>
      <c r="Q37" s="17">
        <f>Q7/$Q$4*100</f>
        <v>21.517071463985896</v>
      </c>
    </row>
    <row r="38" spans="1:17" s="9" customFormat="1" ht="12.75" customHeight="1">
      <c r="A38" s="71" t="s">
        <v>2</v>
      </c>
      <c r="B38" s="72"/>
      <c r="C38" s="18" t="s">
        <v>129</v>
      </c>
      <c r="D38" s="18"/>
      <c r="E38" s="130">
        <f>E8/$E$4*100</f>
        <v>73.518885498541479</v>
      </c>
      <c r="F38" s="12">
        <f>F8/$F$4*100</f>
        <v>71.041124561359965</v>
      </c>
      <c r="G38" s="12">
        <f>G8/$G$4*100</f>
        <v>71.532959409948049</v>
      </c>
      <c r="H38" s="12">
        <f>H8/$H$4*100</f>
        <v>72.585805647081358</v>
      </c>
      <c r="I38" s="17">
        <f>I8/$I$4*100</f>
        <v>71.219267719720932</v>
      </c>
      <c r="J38" s="17">
        <f>J8/$J$4*100</f>
        <v>69.365188058973288</v>
      </c>
      <c r="K38" s="17">
        <f>K8/$K$4*100</f>
        <v>73.24347428468802</v>
      </c>
      <c r="L38" s="17">
        <f>L8/$L$4*100</f>
        <v>73.621775687041847</v>
      </c>
      <c r="M38" s="17">
        <f>M8/$M$4*100</f>
        <v>72.45823110548217</v>
      </c>
      <c r="N38" s="17">
        <f>N8/$N$4*100</f>
        <v>69.783931443022666</v>
      </c>
      <c r="O38" s="17">
        <f>O8/$O$4*100</f>
        <v>72.942989797457898</v>
      </c>
      <c r="P38" s="17">
        <f>P8/$P$4*100</f>
        <v>75.287008148305219</v>
      </c>
      <c r="Q38" s="17">
        <f>Q8/$Q$4*100</f>
        <v>72.246277346558202</v>
      </c>
    </row>
    <row r="39" spans="1:17" s="9" customFormat="1" ht="12.75" customHeight="1">
      <c r="A39" s="71" t="s">
        <v>42</v>
      </c>
      <c r="B39" s="72"/>
      <c r="C39" s="18" t="s">
        <v>130</v>
      </c>
      <c r="D39" s="18"/>
      <c r="E39" s="130">
        <f t="shared" ref="E39:E43" si="3">E9/$E$4*100</f>
        <v>0.15729210299456081</v>
      </c>
      <c r="F39" s="12">
        <f t="shared" ref="F39:F43" si="4">F9/$F$4*100</f>
        <v>0.15030774325322224</v>
      </c>
      <c r="G39" s="12">
        <f t="shared" ref="G39:G43" si="5">G9/$G$4*100</f>
        <v>0.14081666273296506</v>
      </c>
      <c r="H39" s="12">
        <f t="shared" ref="H39:H43" si="6">H9/$H$4*100</f>
        <v>0.12750212168357061</v>
      </c>
      <c r="I39" s="17">
        <f t="shared" ref="I39:I43" si="7">I9/$I$4*100</f>
        <v>0.31689020440202598</v>
      </c>
      <c r="J39" s="17">
        <f t="shared" ref="J39:J43" si="8">J9/$J$4*100</f>
        <v>0.28962356214466534</v>
      </c>
      <c r="K39" s="17">
        <f t="shared" ref="K39:K43" si="9">K9/$K$4*100</f>
        <v>0.30182762564630927</v>
      </c>
      <c r="L39" s="17">
        <f t="shared" ref="L39:L43" si="10">L9/$L$4*100</f>
        <v>0.28004437847587826</v>
      </c>
      <c r="M39" s="17">
        <f t="shared" ref="M39:M43" si="11">M9/$M$4*100</f>
        <v>0.23654985554625649</v>
      </c>
      <c r="N39" s="17">
        <f t="shared" ref="N39:N43" si="12">N9/$N$4*100</f>
        <v>0.21986887859587392</v>
      </c>
      <c r="O39" s="17">
        <f t="shared" ref="O39:O43" si="13">O9/$O$4*100</f>
        <v>0.20973319455893577</v>
      </c>
      <c r="P39" s="17">
        <f t="shared" ref="P39:P43" si="14">P9/$P$4*100</f>
        <v>0.20611290359384524</v>
      </c>
      <c r="Q39" s="17">
        <f t="shared" ref="Q39:Q43" si="15">Q9/$Q$4*100</f>
        <v>0.19280201070790809</v>
      </c>
    </row>
    <row r="40" spans="1:17" s="9" customFormat="1" ht="12.75" customHeight="1">
      <c r="A40" s="173" t="s">
        <v>3</v>
      </c>
      <c r="B40" s="174"/>
      <c r="C40" s="62" t="s">
        <v>131</v>
      </c>
      <c r="D40" s="62"/>
      <c r="E40" s="130">
        <f t="shared" si="3"/>
        <v>2.5973918109467085</v>
      </c>
      <c r="F40" s="12">
        <f t="shared" si="4"/>
        <v>2.6129896489082882</v>
      </c>
      <c r="G40" s="12">
        <f t="shared" si="5"/>
        <v>2.6972463924507095</v>
      </c>
      <c r="H40" s="12">
        <f t="shared" si="6"/>
        <v>2.7415124967773519</v>
      </c>
      <c r="I40" s="17">
        <f t="shared" si="7"/>
        <v>2.5950715270788431</v>
      </c>
      <c r="J40" s="17">
        <f t="shared" si="8"/>
        <v>2.452851171696171</v>
      </c>
      <c r="K40" s="17">
        <f t="shared" si="9"/>
        <v>2.2754414871494331</v>
      </c>
      <c r="L40" s="17">
        <f t="shared" si="10"/>
        <v>2.2459501620251623</v>
      </c>
      <c r="M40" s="17">
        <f t="shared" si="11"/>
        <v>2.1364728111925397</v>
      </c>
      <c r="N40" s="17">
        <f t="shared" si="12"/>
        <v>1.7803647758978518</v>
      </c>
      <c r="O40" s="17">
        <f t="shared" si="13"/>
        <v>1.8774995244207222</v>
      </c>
      <c r="P40" s="17">
        <f t="shared" si="14"/>
        <v>1.9187942381795664</v>
      </c>
      <c r="Q40" s="17">
        <f t="shared" si="15"/>
        <v>5.5339281018220827</v>
      </c>
    </row>
    <row r="41" spans="1:17" s="9" customFormat="1" ht="12.75" customHeight="1">
      <c r="A41" s="172"/>
      <c r="B41" s="72" t="s">
        <v>21</v>
      </c>
      <c r="C41" s="167"/>
      <c r="D41" s="18" t="s">
        <v>132</v>
      </c>
      <c r="E41" s="130">
        <f t="shared" si="3"/>
        <v>2.3434982106203766</v>
      </c>
      <c r="F41" s="12">
        <f t="shared" si="4"/>
        <v>2.3707996019403268</v>
      </c>
      <c r="G41" s="12">
        <f t="shared" si="5"/>
        <v>2.3550307773142194</v>
      </c>
      <c r="H41" s="12">
        <f t="shared" si="6"/>
        <v>2.4540234857220415</v>
      </c>
      <c r="I41" s="17">
        <f t="shared" si="7"/>
        <v>2.2961686201964264</v>
      </c>
      <c r="J41" s="17">
        <f t="shared" si="8"/>
        <v>2.1624695319120746</v>
      </c>
      <c r="K41" s="17">
        <f t="shared" si="9"/>
        <v>1.9066936730218444</v>
      </c>
      <c r="L41" s="17">
        <f t="shared" si="10"/>
        <v>1.7435315609798792</v>
      </c>
      <c r="M41" s="17">
        <f t="shared" si="11"/>
        <v>1.6026710595030622</v>
      </c>
      <c r="N41" s="17">
        <f t="shared" si="12"/>
        <v>1.4342400043982022</v>
      </c>
      <c r="O41" s="17">
        <f t="shared" si="13"/>
        <v>1.5023590372088853</v>
      </c>
      <c r="P41" s="17">
        <f t="shared" si="14"/>
        <v>1.4483147808145529</v>
      </c>
      <c r="Q41" s="17">
        <f t="shared" si="15"/>
        <v>1.4728610530404953</v>
      </c>
    </row>
    <row r="42" spans="1:17" s="9" customFormat="1" ht="12.75" customHeight="1">
      <c r="A42" s="172"/>
      <c r="B42" s="72" t="s">
        <v>3</v>
      </c>
      <c r="C42" s="167"/>
      <c r="D42" s="18" t="s">
        <v>131</v>
      </c>
      <c r="E42" s="130">
        <f t="shared" si="3"/>
        <v>0.21525985134911588</v>
      </c>
      <c r="F42" s="12">
        <f t="shared" si="4"/>
        <v>0.20906689575919271</v>
      </c>
      <c r="G42" s="12">
        <f t="shared" si="5"/>
        <v>0.31163293291700156</v>
      </c>
      <c r="H42" s="12">
        <f t="shared" si="6"/>
        <v>0.25929453557941695</v>
      </c>
      <c r="I42" s="17">
        <f t="shared" si="7"/>
        <v>0.26703680942000052</v>
      </c>
      <c r="J42" s="17">
        <f t="shared" si="8"/>
        <v>0.24577635147996846</v>
      </c>
      <c r="K42" s="17">
        <f t="shared" si="9"/>
        <v>0.3020491667690679</v>
      </c>
      <c r="L42" s="17">
        <f t="shared" si="10"/>
        <v>0.42000184251077988</v>
      </c>
      <c r="M42" s="17">
        <f t="shared" si="11"/>
        <v>0.45131938897710627</v>
      </c>
      <c r="N42" s="17">
        <f t="shared" si="12"/>
        <v>0.26364473521448106</v>
      </c>
      <c r="O42" s="17">
        <f t="shared" si="13"/>
        <v>0.24547680375740427</v>
      </c>
      <c r="P42" s="17">
        <f t="shared" si="14"/>
        <v>0.34837430882587839</v>
      </c>
      <c r="Q42" s="17">
        <f t="shared" si="15"/>
        <v>3.9095505707241731</v>
      </c>
    </row>
    <row r="43" spans="1:17" s="9" customFormat="1" ht="12.75" customHeight="1">
      <c r="A43" s="172"/>
      <c r="B43" s="72" t="s">
        <v>43</v>
      </c>
      <c r="C43" s="167"/>
      <c r="D43" s="18" t="s">
        <v>133</v>
      </c>
      <c r="E43" s="130">
        <f t="shared" si="3"/>
        <v>3.8633748977216019E-2</v>
      </c>
      <c r="F43" s="12">
        <f t="shared" si="4"/>
        <v>3.3123151208768263E-2</v>
      </c>
      <c r="G43" s="12">
        <f t="shared" si="5"/>
        <v>3.0582682219488067E-2</v>
      </c>
      <c r="H43" s="12">
        <f t="shared" si="6"/>
        <v>2.8194475475893169E-2</v>
      </c>
      <c r="I43" s="17">
        <f t="shared" si="7"/>
        <v>3.1866097462416365E-2</v>
      </c>
      <c r="J43" s="17">
        <f t="shared" si="8"/>
        <v>4.3794145229936701E-2</v>
      </c>
      <c r="K43" s="17">
        <f t="shared" si="9"/>
        <v>6.6698647358520879E-2</v>
      </c>
      <c r="L43" s="17">
        <f t="shared" si="10"/>
        <v>8.2416758534503462E-2</v>
      </c>
      <c r="M43" s="17">
        <f t="shared" si="11"/>
        <v>8.2482362712371401E-2</v>
      </c>
      <c r="N43" s="17">
        <f t="shared" si="12"/>
        <v>8.2480036285168451E-2</v>
      </c>
      <c r="O43" s="17">
        <f t="shared" si="13"/>
        <v>0.12966368345443294</v>
      </c>
      <c r="P43" s="17">
        <f t="shared" si="14"/>
        <v>0.12210514853913509</v>
      </c>
      <c r="Q43" s="17">
        <f t="shared" si="15"/>
        <v>0.15151647805741389</v>
      </c>
    </row>
    <row r="44" spans="1:17" s="9" customFormat="1" ht="12.75" customHeight="1">
      <c r="A44" s="112" t="s">
        <v>222</v>
      </c>
      <c r="B44" s="64"/>
      <c r="C44" s="112" t="s">
        <v>288</v>
      </c>
      <c r="D44" s="30"/>
      <c r="E44" s="131">
        <f>E14/E14*100</f>
        <v>100</v>
      </c>
      <c r="F44" s="131">
        <f t="shared" ref="F44:N44" si="16">F14/F14*100</f>
        <v>100</v>
      </c>
      <c r="G44" s="131">
        <f t="shared" si="16"/>
        <v>100</v>
      </c>
      <c r="H44" s="131">
        <f t="shared" si="16"/>
        <v>100</v>
      </c>
      <c r="I44" s="131">
        <f t="shared" si="16"/>
        <v>100</v>
      </c>
      <c r="J44" s="131">
        <f t="shared" si="16"/>
        <v>100</v>
      </c>
      <c r="K44" s="131">
        <f t="shared" si="16"/>
        <v>100</v>
      </c>
      <c r="L44" s="131">
        <f t="shared" si="16"/>
        <v>100</v>
      </c>
      <c r="M44" s="131">
        <f t="shared" si="16"/>
        <v>100</v>
      </c>
      <c r="N44" s="131">
        <f t="shared" si="16"/>
        <v>100</v>
      </c>
      <c r="O44" s="131">
        <f t="shared" ref="O44:P44" si="17">O14/O14*100</f>
        <v>100</v>
      </c>
      <c r="P44" s="131">
        <f t="shared" si="17"/>
        <v>100</v>
      </c>
      <c r="Q44" s="131">
        <f t="shared" ref="Q44" si="18">Q14/Q14*100</f>
        <v>100</v>
      </c>
    </row>
    <row r="45" spans="1:17" s="2" customFormat="1" ht="12.75" customHeight="1">
      <c r="A45" s="11" t="s">
        <v>102</v>
      </c>
      <c r="B45" s="72"/>
      <c r="C45" s="18" t="s">
        <v>135</v>
      </c>
      <c r="D45" s="11"/>
      <c r="E45" s="130">
        <f>E15/$E$14*100</f>
        <v>4.0577252599301241</v>
      </c>
      <c r="F45" s="12">
        <f>F15/$F$14*100</f>
        <v>3.418273266425309</v>
      </c>
      <c r="G45" s="12">
        <f>G15/$G$14*100</f>
        <v>3.2660974214462781</v>
      </c>
      <c r="H45" s="12">
        <f>H15/$H$14*100</f>
        <v>2.6919296527726133</v>
      </c>
      <c r="I45" s="13">
        <f>I15/$I$14*100</f>
        <v>2.6218272438124588</v>
      </c>
      <c r="J45" s="13">
        <f>J15/$J$14*100</f>
        <v>2.3021377562008665</v>
      </c>
      <c r="K45" s="13">
        <f>K15/$K$14*100</f>
        <v>2.6911634040059358</v>
      </c>
      <c r="L45" s="13">
        <f>L15/$L$14*100</f>
        <v>2.5637581006288483</v>
      </c>
      <c r="M45" s="13">
        <f>M15/$M$14*100</f>
        <v>2.0638340226310272</v>
      </c>
      <c r="N45" s="13">
        <f>N15/$N$14*100</f>
        <v>1.8249652954354905</v>
      </c>
      <c r="O45" s="13">
        <f>O15/$O$14*100</f>
        <v>2.0550012900771204</v>
      </c>
      <c r="P45" s="13">
        <f>P15/$P$14*100</f>
        <v>2.0262275533960659</v>
      </c>
      <c r="Q45" s="13">
        <f>Q15/$Q$14*100</f>
        <v>1.8404942590346152</v>
      </c>
    </row>
    <row r="46" spans="1:17" s="2" customFormat="1" ht="12.75" customHeight="1">
      <c r="A46" s="11" t="s">
        <v>57</v>
      </c>
      <c r="B46" s="72"/>
      <c r="C46" s="63" t="s">
        <v>136</v>
      </c>
      <c r="D46" s="11"/>
      <c r="E46" s="130">
        <f>E16/$E$14*100</f>
        <v>68.489964986452506</v>
      </c>
      <c r="F46" s="12">
        <f>F16/$F$14*100</f>
        <v>68.390844627520707</v>
      </c>
      <c r="G46" s="12">
        <f>G16/$G$14*100</f>
        <v>68.037064831180132</v>
      </c>
      <c r="H46" s="12">
        <f>H16/$H$14*100</f>
        <v>68.328920930782047</v>
      </c>
      <c r="I46" s="13">
        <f>I16/$I$14*100</f>
        <v>68.861510468552794</v>
      </c>
      <c r="J46" s="13">
        <f>J16/$J$14*100</f>
        <v>69.594756710522205</v>
      </c>
      <c r="K46" s="13">
        <f>K16/$K$14*100</f>
        <v>69.039214551057242</v>
      </c>
      <c r="L46" s="13">
        <f>L16/$L$14*100</f>
        <v>69.6337107268144</v>
      </c>
      <c r="M46" s="13">
        <f>M16/$M$14*100</f>
        <v>70.152211215380873</v>
      </c>
      <c r="N46" s="13">
        <f>N16/$N$14*100</f>
        <v>71.076102643044649</v>
      </c>
      <c r="O46" s="13">
        <f>O16/$O$14*100</f>
        <v>70.594817115168894</v>
      </c>
      <c r="P46" s="13">
        <f t="shared" ref="P46:P63" si="19">P16/$P$14*100</f>
        <v>69.374539545294596</v>
      </c>
      <c r="Q46" s="13">
        <f t="shared" ref="Q46:Q63" si="20">Q16/$Q$14*100</f>
        <v>69.513721148848106</v>
      </c>
    </row>
    <row r="47" spans="1:17" s="2" customFormat="1" ht="12.75" customHeight="1">
      <c r="A47" s="172"/>
      <c r="B47" s="73" t="s">
        <v>56</v>
      </c>
      <c r="C47" s="171"/>
      <c r="D47" s="69" t="s">
        <v>137</v>
      </c>
      <c r="E47" s="130">
        <f>E17/$E$14*100</f>
        <v>4.8232249110961405E-2</v>
      </c>
      <c r="F47" s="12">
        <f>F17/$F$14*100</f>
        <v>5.6756874701048794E-2</v>
      </c>
      <c r="G47" s="12">
        <f>G17/$G$14*100</f>
        <v>5.4685843420937442E-2</v>
      </c>
      <c r="H47" s="12">
        <f>H17/$H$14*100</f>
        <v>0.13138231243437884</v>
      </c>
      <c r="I47" s="13">
        <f>I17/$I$14*100</f>
        <v>0.12163172126709793</v>
      </c>
      <c r="J47" s="13">
        <f>J17/$J$14*100</f>
        <v>0.11871495833491583</v>
      </c>
      <c r="K47" s="13">
        <f>K17/$K$14*100</f>
        <v>0.11672263287741153</v>
      </c>
      <c r="L47" s="13">
        <f>L17/$L$14*100</f>
        <v>0.11367183991242247</v>
      </c>
      <c r="M47" s="13">
        <f>M17/$M$14*100</f>
        <v>0.11311624433702787</v>
      </c>
      <c r="N47" s="13">
        <f>N17/$N$14*100</f>
        <v>7.5566612147284801E-2</v>
      </c>
      <c r="O47" s="13">
        <f>O17/$O$14*100</f>
        <v>7.4801240660606949E-2</v>
      </c>
      <c r="P47" s="13">
        <f t="shared" si="19"/>
        <v>7.3038908314185663E-2</v>
      </c>
      <c r="Q47" s="13">
        <f t="shared" si="20"/>
        <v>4.5559357032629907E-2</v>
      </c>
    </row>
    <row r="48" spans="1:17" s="2" customFormat="1" ht="12.75" customHeight="1">
      <c r="A48" s="172"/>
      <c r="B48" s="73" t="s">
        <v>230</v>
      </c>
      <c r="C48" s="171"/>
      <c r="D48" s="154" t="s">
        <v>231</v>
      </c>
      <c r="E48" s="130">
        <f>E18/$E$14*100</f>
        <v>0</v>
      </c>
      <c r="F48" s="12">
        <f>F18/$F$14*100</f>
        <v>0</v>
      </c>
      <c r="G48" s="12">
        <f>G18/$G$14*100</f>
        <v>0</v>
      </c>
      <c r="H48" s="12">
        <f>H18/$H$14*100</f>
        <v>0</v>
      </c>
      <c r="I48" s="13">
        <f>I18/$I$14*100</f>
        <v>0</v>
      </c>
      <c r="J48" s="13">
        <f>J18/$J$14*100</f>
        <v>0</v>
      </c>
      <c r="K48" s="13">
        <f>K18/$K$14*100</f>
        <v>0</v>
      </c>
      <c r="L48" s="13">
        <f>L18/$L$14*100</f>
        <v>0</v>
      </c>
      <c r="M48" s="13">
        <f>M18/$M$14*100</f>
        <v>0</v>
      </c>
      <c r="N48" s="13">
        <f>N18/$N$14*100</f>
        <v>0</v>
      </c>
      <c r="O48" s="13">
        <f>O18/$O$14*100</f>
        <v>1.366607119039133E-2</v>
      </c>
      <c r="P48" s="13">
        <f t="shared" si="19"/>
        <v>6.6720478956961426E-2</v>
      </c>
      <c r="Q48" s="13">
        <f t="shared" si="20"/>
        <v>6.4853177270647544E-2</v>
      </c>
    </row>
    <row r="49" spans="1:17" s="2" customFormat="1" ht="12.75" customHeight="1">
      <c r="A49" s="172"/>
      <c r="B49" s="73" t="s">
        <v>54</v>
      </c>
      <c r="C49" s="171"/>
      <c r="D49" s="20" t="s">
        <v>138</v>
      </c>
      <c r="E49" s="130">
        <f t="shared" ref="E49:E63" si="21">E19/$E$14*100</f>
        <v>59.179976415603242</v>
      </c>
      <c r="F49" s="12">
        <f t="shared" ref="F49:F63" si="22">F19/$F$14*100</f>
        <v>59.387859179973113</v>
      </c>
      <c r="G49" s="12">
        <f t="shared" ref="G49:G63" si="23">G19/$G$14*100</f>
        <v>59.55875529468846</v>
      </c>
      <c r="H49" s="12">
        <f t="shared" ref="H49:H63" si="24">H19/$H$14*100</f>
        <v>59.466951697697802</v>
      </c>
      <c r="I49" s="13">
        <f t="shared" ref="I49:I63" si="25">I19/$I$14*100</f>
        <v>59.42288579161157</v>
      </c>
      <c r="J49" s="13">
        <f t="shared" ref="J49:J63" si="26">J19/$J$14*100</f>
        <v>61.167806474301436</v>
      </c>
      <c r="K49" s="13">
        <f t="shared" ref="K49:K63" si="27">K19/$K$14*100</f>
        <v>60.556331113589735</v>
      </c>
      <c r="L49" s="13">
        <f t="shared" ref="L49:L63" si="28">L19/$L$14*100</f>
        <v>61.135421018387795</v>
      </c>
      <c r="M49" s="13">
        <f t="shared" ref="M49:M63" si="29">M19/$M$14*100</f>
        <v>61.697769037362804</v>
      </c>
      <c r="N49" s="13">
        <f t="shared" ref="N49:N63" si="30">N19/$N$14*100</f>
        <v>62.602388773588793</v>
      </c>
      <c r="O49" s="13">
        <f t="shared" ref="O49:O63" si="31">O19/$O$14*100</f>
        <v>62.208297710441094</v>
      </c>
      <c r="P49" s="13">
        <f t="shared" si="19"/>
        <v>61.441494613455575</v>
      </c>
      <c r="Q49" s="13">
        <f t="shared" si="20"/>
        <v>61.964337886350648</v>
      </c>
    </row>
    <row r="50" spans="1:17" s="2" customFormat="1" ht="12.75" customHeight="1">
      <c r="A50" s="172"/>
      <c r="B50" s="73" t="s">
        <v>55</v>
      </c>
      <c r="C50" s="171"/>
      <c r="D50" s="70" t="s">
        <v>139</v>
      </c>
      <c r="E50" s="130">
        <f t="shared" si="21"/>
        <v>9.2617563217383001</v>
      </c>
      <c r="F50" s="12">
        <f t="shared" si="22"/>
        <v>8.9462285728465449</v>
      </c>
      <c r="G50" s="12">
        <f t="shared" si="23"/>
        <v>8.4236236930707573</v>
      </c>
      <c r="H50" s="12">
        <f t="shared" si="24"/>
        <v>8.730586920649861</v>
      </c>
      <c r="I50" s="13">
        <f t="shared" si="25"/>
        <v>9.3169929556741256</v>
      </c>
      <c r="J50" s="13">
        <f t="shared" si="26"/>
        <v>8.308235277885867</v>
      </c>
      <c r="K50" s="13">
        <f t="shared" si="27"/>
        <v>8.3661608045900948</v>
      </c>
      <c r="L50" s="13">
        <f t="shared" si="28"/>
        <v>8.3846178685142014</v>
      </c>
      <c r="M50" s="13">
        <f t="shared" si="29"/>
        <v>8.3413259336810412</v>
      </c>
      <c r="N50" s="13">
        <f t="shared" si="30"/>
        <v>8.3981472573085743</v>
      </c>
      <c r="O50" s="13">
        <f t="shared" si="31"/>
        <v>8.2980520928768069</v>
      </c>
      <c r="P50" s="13">
        <f t="shared" si="19"/>
        <v>7.7932855445678779</v>
      </c>
      <c r="Q50" s="13">
        <f t="shared" si="20"/>
        <v>7.4389707281941737</v>
      </c>
    </row>
    <row r="51" spans="1:17" s="2" customFormat="1" ht="12.75" customHeight="1">
      <c r="A51" s="71" t="s">
        <v>5</v>
      </c>
      <c r="B51" s="72"/>
      <c r="C51" s="18" t="s">
        <v>140</v>
      </c>
      <c r="D51" s="18"/>
      <c r="E51" s="130">
        <f t="shared" si="21"/>
        <v>2.4888371412806745</v>
      </c>
      <c r="F51" s="12">
        <f t="shared" si="22"/>
        <v>2.6873734136868523</v>
      </c>
      <c r="G51" s="12">
        <f t="shared" si="23"/>
        <v>3.0859765919296214</v>
      </c>
      <c r="H51" s="12">
        <f t="shared" si="24"/>
        <v>3.1766459205275419</v>
      </c>
      <c r="I51" s="13">
        <f t="shared" si="25"/>
        <v>2.5322946160896374</v>
      </c>
      <c r="J51" s="13">
        <f t="shared" si="26"/>
        <v>2.3086344815707918</v>
      </c>
      <c r="K51" s="13">
        <f t="shared" si="27"/>
        <v>2.4858833996578218</v>
      </c>
      <c r="L51" s="13">
        <f t="shared" si="28"/>
        <v>1.7167353269223262</v>
      </c>
      <c r="M51" s="13">
        <f t="shared" si="29"/>
        <v>1.1780891373825639</v>
      </c>
      <c r="N51" s="13">
        <f t="shared" si="30"/>
        <v>1.36832194840359</v>
      </c>
      <c r="O51" s="13">
        <f t="shared" si="31"/>
        <v>1.3429033185593993</v>
      </c>
      <c r="P51" s="13">
        <f t="shared" si="19"/>
        <v>1.7003780782660576</v>
      </c>
      <c r="Q51" s="13">
        <f t="shared" si="20"/>
        <v>1.0606283170373514</v>
      </c>
    </row>
    <row r="52" spans="1:17" s="2" customFormat="1" ht="12.75" customHeight="1">
      <c r="A52" s="172"/>
      <c r="B52" s="72" t="s">
        <v>6</v>
      </c>
      <c r="C52" s="167"/>
      <c r="D52" s="18" t="s">
        <v>141</v>
      </c>
      <c r="E52" s="130">
        <f t="shared" si="21"/>
        <v>2.4205773347987671</v>
      </c>
      <c r="F52" s="12">
        <f t="shared" si="22"/>
        <v>2.5485145922412586</v>
      </c>
      <c r="G52" s="12">
        <f t="shared" si="23"/>
        <v>2.486904222824569</v>
      </c>
      <c r="H52" s="12">
        <f t="shared" si="24"/>
        <v>2.6265184696685409</v>
      </c>
      <c r="I52" s="13">
        <f t="shared" si="25"/>
        <v>2.1239223834132264</v>
      </c>
      <c r="J52" s="13">
        <f t="shared" si="26"/>
        <v>1.9426194357006505</v>
      </c>
      <c r="K52" s="13">
        <f t="shared" si="27"/>
        <v>2.069135008932538</v>
      </c>
      <c r="L52" s="13">
        <f t="shared" si="28"/>
        <v>1.5684426950740311</v>
      </c>
      <c r="M52" s="13">
        <f t="shared" si="29"/>
        <v>1.0632969396879544</v>
      </c>
      <c r="N52" s="13">
        <f t="shared" si="30"/>
        <v>1.113377406984895</v>
      </c>
      <c r="O52" s="13">
        <f t="shared" si="31"/>
        <v>1.2049716620347797</v>
      </c>
      <c r="P52" s="13">
        <f t="shared" si="19"/>
        <v>1.2356432541392384</v>
      </c>
      <c r="Q52" s="13">
        <f t="shared" si="20"/>
        <v>0.93786125246401542</v>
      </c>
    </row>
    <row r="53" spans="1:17" s="2" customFormat="1" ht="12.75" customHeight="1">
      <c r="A53" s="172"/>
      <c r="B53" s="72" t="s">
        <v>5</v>
      </c>
      <c r="C53" s="167"/>
      <c r="D53" s="18" t="s">
        <v>140</v>
      </c>
      <c r="E53" s="130">
        <f t="shared" si="21"/>
        <v>6.8259806481907395E-2</v>
      </c>
      <c r="F53" s="12">
        <f t="shared" si="22"/>
        <v>0.13885882144559325</v>
      </c>
      <c r="G53" s="12">
        <f t="shared" si="23"/>
        <v>0.59907236910505246</v>
      </c>
      <c r="H53" s="12">
        <f t="shared" si="24"/>
        <v>0.55012745085900083</v>
      </c>
      <c r="I53" s="13">
        <f t="shared" si="25"/>
        <v>0.40837223267641121</v>
      </c>
      <c r="J53" s="13">
        <f t="shared" si="26"/>
        <v>0.36601504587014083</v>
      </c>
      <c r="K53" s="13">
        <f t="shared" si="27"/>
        <v>0.4167483907252843</v>
      </c>
      <c r="L53" s="13">
        <f t="shared" si="28"/>
        <v>0.14829263184829505</v>
      </c>
      <c r="M53" s="13">
        <f t="shared" si="29"/>
        <v>0.11479219769460949</v>
      </c>
      <c r="N53" s="13">
        <f t="shared" si="30"/>
        <v>0.2549445414186951</v>
      </c>
      <c r="O53" s="13">
        <f t="shared" si="31"/>
        <v>0.13793165652461969</v>
      </c>
      <c r="P53" s="13">
        <f t="shared" si="19"/>
        <v>0.46473482412681905</v>
      </c>
      <c r="Q53" s="13">
        <f t="shared" si="20"/>
        <v>0.12276706457333582</v>
      </c>
    </row>
    <row r="54" spans="1:17" s="2" customFormat="1" ht="12.75" customHeight="1">
      <c r="A54" s="71" t="s">
        <v>7</v>
      </c>
      <c r="B54" s="72"/>
      <c r="C54" s="18" t="s">
        <v>142</v>
      </c>
      <c r="D54" s="18"/>
      <c r="E54" s="130">
        <f t="shared" si="21"/>
        <v>5.0251787239012415</v>
      </c>
      <c r="F54" s="12">
        <f t="shared" si="22"/>
        <v>5.048726371624471</v>
      </c>
      <c r="G54" s="12">
        <f t="shared" si="23"/>
        <v>5.0887973598374492</v>
      </c>
      <c r="H54" s="12">
        <f t="shared" si="24"/>
        <v>5.2228550490863839</v>
      </c>
      <c r="I54" s="13">
        <f t="shared" si="25"/>
        <v>5.8293056724527101</v>
      </c>
      <c r="J54" s="13">
        <f t="shared" si="26"/>
        <v>5.58603154012342</v>
      </c>
      <c r="K54" s="13">
        <f t="shared" si="27"/>
        <v>5.5997989588158008</v>
      </c>
      <c r="L54" s="13">
        <f t="shared" si="28"/>
        <v>5.8067784403800689</v>
      </c>
      <c r="M54" s="13">
        <f t="shared" si="29"/>
        <v>6.3367372158171813</v>
      </c>
      <c r="N54" s="13">
        <f t="shared" si="30"/>
        <v>5.6581703478703078</v>
      </c>
      <c r="O54" s="13">
        <f t="shared" si="31"/>
        <v>5.6764008269613004</v>
      </c>
      <c r="P54" s="13">
        <f t="shared" si="19"/>
        <v>5.6949531695630249</v>
      </c>
      <c r="Q54" s="13">
        <f t="shared" si="20"/>
        <v>6.0498221563746295</v>
      </c>
    </row>
    <row r="55" spans="1:17" s="2" customFormat="1" ht="12.75" customHeight="1">
      <c r="A55" s="172"/>
      <c r="B55" s="72" t="s">
        <v>22</v>
      </c>
      <c r="C55" s="167"/>
      <c r="D55" s="18" t="s">
        <v>143</v>
      </c>
      <c r="E55" s="130">
        <f t="shared" si="21"/>
        <v>4.2573072756459762</v>
      </c>
      <c r="F55" s="12">
        <f t="shared" si="22"/>
        <v>4.2664689488640493</v>
      </c>
      <c r="G55" s="12">
        <f t="shared" si="23"/>
        <v>4.2735849227048162</v>
      </c>
      <c r="H55" s="12">
        <f t="shared" si="24"/>
        <v>4.3613896098744229</v>
      </c>
      <c r="I55" s="13">
        <f t="shared" si="25"/>
        <v>4.9846327434209092</v>
      </c>
      <c r="J55" s="13">
        <f t="shared" si="26"/>
        <v>4.7842962094374446</v>
      </c>
      <c r="K55" s="13">
        <f t="shared" si="27"/>
        <v>4.9866395933568377</v>
      </c>
      <c r="L55" s="13">
        <f t="shared" si="28"/>
        <v>5.221166378363832</v>
      </c>
      <c r="M55" s="13">
        <f t="shared" si="29"/>
        <v>5.7476714325264355</v>
      </c>
      <c r="N55" s="13">
        <f t="shared" si="30"/>
        <v>5.1947372761383779</v>
      </c>
      <c r="O55" s="13">
        <f t="shared" si="31"/>
        <v>5.2269100794381389</v>
      </c>
      <c r="P55" s="13">
        <f t="shared" si="19"/>
        <v>5.2623642721976696</v>
      </c>
      <c r="Q55" s="13">
        <f t="shared" si="20"/>
        <v>5.5478845055707255</v>
      </c>
    </row>
    <row r="56" spans="1:17" s="2" customFormat="1" ht="12.75" customHeight="1">
      <c r="A56" s="172"/>
      <c r="B56" s="72" t="s">
        <v>44</v>
      </c>
      <c r="C56" s="167"/>
      <c r="D56" s="18" t="s">
        <v>144</v>
      </c>
      <c r="E56" s="130">
        <f t="shared" si="21"/>
        <v>0.76787144825526499</v>
      </c>
      <c r="F56" s="12">
        <f t="shared" si="22"/>
        <v>0.78225742276042221</v>
      </c>
      <c r="G56" s="12">
        <f t="shared" si="23"/>
        <v>0.81521243713263203</v>
      </c>
      <c r="H56" s="12">
        <f t="shared" si="24"/>
        <v>0.86146543921196161</v>
      </c>
      <c r="I56" s="13">
        <f t="shared" si="25"/>
        <v>0.84467292903180113</v>
      </c>
      <c r="J56" s="13">
        <f t="shared" si="26"/>
        <v>0.80173533068597458</v>
      </c>
      <c r="K56" s="13">
        <f t="shared" si="27"/>
        <v>0.61315936545896232</v>
      </c>
      <c r="L56" s="13">
        <f t="shared" si="28"/>
        <v>0.58561206201623761</v>
      </c>
      <c r="M56" s="13">
        <f t="shared" si="29"/>
        <v>0.58906578329074499</v>
      </c>
      <c r="N56" s="13">
        <f t="shared" si="30"/>
        <v>0.4634330717319296</v>
      </c>
      <c r="O56" s="13">
        <f t="shared" si="31"/>
        <v>0.4494907475231612</v>
      </c>
      <c r="P56" s="13">
        <f t="shared" si="19"/>
        <v>0.43258889736535511</v>
      </c>
      <c r="Q56" s="13">
        <f t="shared" si="20"/>
        <v>0.50193765080390373</v>
      </c>
    </row>
    <row r="57" spans="1:17" s="2" customFormat="1" ht="12.75" customHeight="1">
      <c r="A57" s="71" t="s">
        <v>8</v>
      </c>
      <c r="B57" s="72"/>
      <c r="C57" s="18" t="s">
        <v>145</v>
      </c>
      <c r="D57" s="18"/>
      <c r="E57" s="130">
        <f t="shared" si="21"/>
        <v>19.93829388843546</v>
      </c>
      <c r="F57" s="12">
        <f t="shared" si="22"/>
        <v>20.454782320742655</v>
      </c>
      <c r="G57" s="12">
        <f t="shared" si="23"/>
        <v>20.52206379560651</v>
      </c>
      <c r="H57" s="12">
        <f t="shared" si="24"/>
        <v>20.57964844683141</v>
      </c>
      <c r="I57" s="13">
        <f t="shared" si="25"/>
        <v>20.155061999092403</v>
      </c>
      <c r="J57" s="13">
        <f t="shared" si="26"/>
        <v>20.208439511582707</v>
      </c>
      <c r="K57" s="13">
        <f t="shared" si="27"/>
        <v>20.183939686463184</v>
      </c>
      <c r="L57" s="13">
        <f t="shared" si="28"/>
        <v>20.279017405254347</v>
      </c>
      <c r="M57" s="13">
        <f t="shared" si="29"/>
        <v>20.269128408788358</v>
      </c>
      <c r="N57" s="13">
        <f t="shared" si="30"/>
        <v>20.072439765245953</v>
      </c>
      <c r="O57" s="13">
        <f t="shared" si="31"/>
        <v>20.330877449233281</v>
      </c>
      <c r="P57" s="13">
        <f t="shared" si="19"/>
        <v>21.203901653480255</v>
      </c>
      <c r="Q57" s="13">
        <f t="shared" si="20"/>
        <v>21.535334118705311</v>
      </c>
    </row>
    <row r="58" spans="1:17" s="10" customFormat="1" ht="12.75" customHeight="1">
      <c r="A58" s="143"/>
      <c r="B58" s="72" t="s">
        <v>53</v>
      </c>
      <c r="C58" s="140"/>
      <c r="D58" s="63" t="s">
        <v>146</v>
      </c>
      <c r="E58" s="130">
        <f t="shared" si="21"/>
        <v>14.486131751358947</v>
      </c>
      <c r="F58" s="12">
        <f t="shared" si="22"/>
        <v>14.781987029689331</v>
      </c>
      <c r="G58" s="12">
        <f t="shared" si="23"/>
        <v>14.603017239467823</v>
      </c>
      <c r="H58" s="12">
        <f t="shared" si="24"/>
        <v>14.354087437890332</v>
      </c>
      <c r="I58" s="13">
        <f t="shared" si="25"/>
        <v>14.455744840709512</v>
      </c>
      <c r="J58" s="13">
        <f t="shared" si="26"/>
        <v>14.232437672183121</v>
      </c>
      <c r="K58" s="13">
        <f t="shared" si="27"/>
        <v>13.960783085837436</v>
      </c>
      <c r="L58" s="13">
        <f t="shared" si="28"/>
        <v>13.876328403885839</v>
      </c>
      <c r="M58" s="13">
        <f t="shared" si="29"/>
        <v>14.189137347206268</v>
      </c>
      <c r="N58" s="13">
        <f t="shared" si="30"/>
        <v>13.86199266050002</v>
      </c>
      <c r="O58" s="13">
        <f t="shared" si="31"/>
        <v>13.973612456459897</v>
      </c>
      <c r="P58" s="13">
        <f t="shared" si="19"/>
        <v>14.460396124821207</v>
      </c>
      <c r="Q58" s="13">
        <f t="shared" si="20"/>
        <v>14.697610711669585</v>
      </c>
    </row>
    <row r="59" spans="1:17" s="10" customFormat="1" ht="12.75" customHeight="1">
      <c r="A59" s="144"/>
      <c r="B59" s="72" t="s">
        <v>45</v>
      </c>
      <c r="C59" s="141"/>
      <c r="D59" s="63" t="s">
        <v>147</v>
      </c>
      <c r="E59" s="130">
        <f t="shared" si="21"/>
        <v>9.5068819790343415E-2</v>
      </c>
      <c r="F59" s="12">
        <f t="shared" si="22"/>
        <v>0.14041614862719898</v>
      </c>
      <c r="G59" s="12">
        <f t="shared" si="23"/>
        <v>9.2281847502789324E-2</v>
      </c>
      <c r="H59" s="12">
        <f t="shared" si="24"/>
        <v>9.7280798600039797E-2</v>
      </c>
      <c r="I59" s="13">
        <f t="shared" si="25"/>
        <v>8.7878355541613745E-2</v>
      </c>
      <c r="J59" s="13">
        <f t="shared" si="26"/>
        <v>0.10475874899298862</v>
      </c>
      <c r="K59" s="13">
        <f t="shared" si="27"/>
        <v>8.4193011352357891E-2</v>
      </c>
      <c r="L59" s="13">
        <f t="shared" si="28"/>
        <v>8.3114352389463922E-2</v>
      </c>
      <c r="M59" s="13">
        <f t="shared" si="29"/>
        <v>8.1937854659486234E-2</v>
      </c>
      <c r="N59" s="13">
        <f t="shared" si="30"/>
        <v>8.006789724700028E-2</v>
      </c>
      <c r="O59" s="13">
        <f t="shared" si="31"/>
        <v>8.030866735033465E-2</v>
      </c>
      <c r="P59" s="13">
        <f t="shared" si="19"/>
        <v>7.8936998653981044E-2</v>
      </c>
      <c r="Q59" s="13">
        <f t="shared" si="20"/>
        <v>7.6896412289806787E-2</v>
      </c>
    </row>
    <row r="60" spans="1:17" s="10" customFormat="1" ht="12.75" customHeight="1">
      <c r="A60" s="144"/>
      <c r="B60" s="72" t="s">
        <v>11</v>
      </c>
      <c r="C60" s="141"/>
      <c r="D60" s="63" t="s">
        <v>148</v>
      </c>
      <c r="E60" s="130">
        <f t="shared" si="21"/>
        <v>4.7523449966383851</v>
      </c>
      <c r="F60" s="12">
        <f t="shared" si="22"/>
        <v>5.4194472515314427</v>
      </c>
      <c r="G60" s="12">
        <f t="shared" si="23"/>
        <v>5.2848747284390862</v>
      </c>
      <c r="H60" s="12">
        <f t="shared" si="24"/>
        <v>5.0796271136688471</v>
      </c>
      <c r="I60" s="13">
        <f t="shared" si="25"/>
        <v>5.062857294637447</v>
      </c>
      <c r="J60" s="13">
        <f t="shared" si="26"/>
        <v>5.7476309505209544</v>
      </c>
      <c r="K60" s="13">
        <f t="shared" si="27"/>
        <v>5.6318928827994288</v>
      </c>
      <c r="L60" s="13">
        <f t="shared" si="28"/>
        <v>5.4931201064600144</v>
      </c>
      <c r="M60" s="13">
        <f t="shared" si="29"/>
        <v>5.4192340751725192</v>
      </c>
      <c r="N60" s="13">
        <f t="shared" si="30"/>
        <v>6.2817185975232617</v>
      </c>
      <c r="O60" s="13">
        <f t="shared" si="31"/>
        <v>6.2582953052125676</v>
      </c>
      <c r="P60" s="13">
        <f t="shared" si="19"/>
        <v>6.1272551688688646</v>
      </c>
      <c r="Q60" s="13">
        <f t="shared" si="20"/>
        <v>5.9619914983969924</v>
      </c>
    </row>
    <row r="61" spans="1:17" s="10" customFormat="1" ht="12.75" customHeight="1">
      <c r="A61" s="144"/>
      <c r="B61" s="72" t="s">
        <v>12</v>
      </c>
      <c r="C61" s="141"/>
      <c r="D61" s="63" t="s">
        <v>149</v>
      </c>
      <c r="E61" s="130">
        <f t="shared" si="21"/>
        <v>-0.64244876318916122</v>
      </c>
      <c r="F61" s="12">
        <f t="shared" si="22"/>
        <v>-0.47370983571909575</v>
      </c>
      <c r="G61" s="12">
        <f t="shared" si="23"/>
        <v>-0.47569867550049583</v>
      </c>
      <c r="H61" s="12">
        <f t="shared" si="24"/>
        <v>-0.45814642499177233</v>
      </c>
      <c r="I61" s="13">
        <f t="shared" si="25"/>
        <v>-0.46095168181620133</v>
      </c>
      <c r="J61" s="13">
        <f t="shared" si="26"/>
        <v>-0.57399364624807281</v>
      </c>
      <c r="K61" s="13">
        <f t="shared" si="27"/>
        <v>-0.56613356980140461</v>
      </c>
      <c r="L61" s="13">
        <f t="shared" si="28"/>
        <v>-0.55211317359968282</v>
      </c>
      <c r="M61" s="13">
        <f t="shared" si="29"/>
        <v>-0.55140986924381619</v>
      </c>
      <c r="N61" s="13">
        <f t="shared" si="30"/>
        <v>-0.86587544841046227</v>
      </c>
      <c r="O61" s="13">
        <f t="shared" si="31"/>
        <v>-0.87004358930066883</v>
      </c>
      <c r="P61" s="13">
        <f t="shared" si="19"/>
        <v>-0.84955185855898985</v>
      </c>
      <c r="Q61" s="13">
        <f t="shared" si="20"/>
        <v>-0.82445250137083403</v>
      </c>
    </row>
    <row r="62" spans="1:17" s="10" customFormat="1" ht="12.75" customHeight="1">
      <c r="A62" s="144"/>
      <c r="B62" s="72" t="s">
        <v>13</v>
      </c>
      <c r="C62" s="141"/>
      <c r="D62" s="63" t="s">
        <v>150</v>
      </c>
      <c r="E62" s="130">
        <f t="shared" si="21"/>
        <v>1.2471970838369477</v>
      </c>
      <c r="F62" s="12">
        <f t="shared" si="22"/>
        <v>0.58664172661378022</v>
      </c>
      <c r="G62" s="12">
        <f t="shared" si="23"/>
        <v>1.0175886556973057</v>
      </c>
      <c r="H62" s="12">
        <f t="shared" si="24"/>
        <v>1.5067995216639645</v>
      </c>
      <c r="I62" s="13">
        <f t="shared" si="25"/>
        <v>1.0095331900200324</v>
      </c>
      <c r="J62" s="13">
        <f t="shared" si="26"/>
        <v>0.69760578613371382</v>
      </c>
      <c r="K62" s="13">
        <f t="shared" si="27"/>
        <v>1.0707820933332073</v>
      </c>
      <c r="L62" s="13">
        <f t="shared" si="28"/>
        <v>1.3785677161187113</v>
      </c>
      <c r="M62" s="13">
        <f t="shared" si="29"/>
        <v>1.130229000993904</v>
      </c>
      <c r="N62" s="13">
        <f t="shared" si="30"/>
        <v>0.70699726486798509</v>
      </c>
      <c r="O62" s="13">
        <f t="shared" si="31"/>
        <v>0.87766242398931194</v>
      </c>
      <c r="P62" s="13">
        <f t="shared" si="19"/>
        <v>1.3760831902957464</v>
      </c>
      <c r="Q62" s="13">
        <f t="shared" si="20"/>
        <v>1.6128077242728258</v>
      </c>
    </row>
    <row r="63" spans="1:17" s="10" customFormat="1" ht="12.75" customHeight="1">
      <c r="A63" s="145"/>
      <c r="B63" s="72" t="s">
        <v>223</v>
      </c>
      <c r="C63" s="142"/>
      <c r="D63" s="148" t="s">
        <v>224</v>
      </c>
      <c r="E63" s="149">
        <f t="shared" si="21"/>
        <v>0</v>
      </c>
      <c r="F63" s="132">
        <f t="shared" si="22"/>
        <v>0</v>
      </c>
      <c r="G63" s="132">
        <f t="shared" si="23"/>
        <v>0</v>
      </c>
      <c r="H63" s="132">
        <f t="shared" si="24"/>
        <v>0</v>
      </c>
      <c r="I63" s="17">
        <f t="shared" si="25"/>
        <v>0</v>
      </c>
      <c r="J63" s="17">
        <f t="shared" si="26"/>
        <v>0</v>
      </c>
      <c r="K63" s="17">
        <f t="shared" si="27"/>
        <v>0</v>
      </c>
      <c r="L63" s="17">
        <f t="shared" si="28"/>
        <v>0</v>
      </c>
      <c r="M63" s="17">
        <f t="shared" si="29"/>
        <v>0</v>
      </c>
      <c r="N63" s="17">
        <f t="shared" si="30"/>
        <v>7.5387935181494559E-3</v>
      </c>
      <c r="O63" s="13">
        <f t="shared" si="31"/>
        <v>1.1042185521836197E-2</v>
      </c>
      <c r="P63" s="13">
        <f t="shared" si="19"/>
        <v>1.0782029399444967E-2</v>
      </c>
      <c r="Q63" s="13">
        <f t="shared" si="20"/>
        <v>1.0480273446936644E-2</v>
      </c>
    </row>
    <row r="64" spans="1:17">
      <c r="A64" s="34" t="s">
        <v>112</v>
      </c>
      <c r="B64" s="23"/>
      <c r="C64" s="34" t="s">
        <v>152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</row>
    <row r="65" spans="5:13">
      <c r="E65" s="133"/>
      <c r="F65" s="133"/>
      <c r="G65" s="133"/>
      <c r="H65" s="133"/>
      <c r="I65" s="133"/>
      <c r="J65" s="133"/>
      <c r="K65" s="133"/>
      <c r="L65" s="133"/>
      <c r="M65" s="133"/>
    </row>
  </sheetData>
  <mergeCells count="23">
    <mergeCell ref="A52:A53"/>
    <mergeCell ref="C52:C53"/>
    <mergeCell ref="A55:A56"/>
    <mergeCell ref="C55:C56"/>
    <mergeCell ref="A40:B40"/>
    <mergeCell ref="A41:A43"/>
    <mergeCell ref="C41:C43"/>
    <mergeCell ref="A47:A50"/>
    <mergeCell ref="C47:C50"/>
    <mergeCell ref="C22:C23"/>
    <mergeCell ref="C25:C26"/>
    <mergeCell ref="A2:B2"/>
    <mergeCell ref="C1:D1"/>
    <mergeCell ref="C2:D2"/>
    <mergeCell ref="C11:C13"/>
    <mergeCell ref="C17:C20"/>
    <mergeCell ref="A25:A26"/>
    <mergeCell ref="A10:B10"/>
    <mergeCell ref="A11:A13"/>
    <mergeCell ref="A17:A20"/>
    <mergeCell ref="A22:A23"/>
    <mergeCell ref="A3:B3"/>
    <mergeCell ref="C3:D3"/>
  </mergeCells>
  <phoneticPr fontId="0" type="noConversion"/>
  <printOptions horizontalCentered="1" verticalCentered="1"/>
  <pageMargins left="0.34" right="0.15748031496062992" top="0.43307086614173229" bottom="0.39" header="0.89" footer="0.19685039370078741"/>
  <pageSetup paperSize="9" scale="80" orientation="portrait" r:id="rId1"/>
  <headerFooter alignWithMargins="0">
    <oddHeader xml:space="preserve">&amp;R&amp;9 </oddHeader>
    <oddFooter>&amp;L&amp;"Times New Roman,Regular"&amp;11 31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U35"/>
  <sheetViews>
    <sheetView zoomScaleNormal="100" workbookViewId="0">
      <selection activeCell="Q32" sqref="Q32"/>
    </sheetView>
  </sheetViews>
  <sheetFormatPr defaultRowHeight="12.75" customHeight="1"/>
  <cols>
    <col min="1" max="1" width="1" style="4" customWidth="1"/>
    <col min="2" max="2" width="32" style="4" customWidth="1"/>
    <col min="3" max="3" width="1.28515625" style="4" customWidth="1"/>
    <col min="4" max="4" width="31.7109375" style="4" customWidth="1"/>
    <col min="5" max="12" width="9.28515625" style="4" hidden="1" customWidth="1"/>
    <col min="13" max="13" width="9.28515625" style="4" customWidth="1"/>
    <col min="14" max="16384" width="9.140625" style="4"/>
  </cols>
  <sheetData>
    <row r="1" spans="1:21" ht="12.75" customHeight="1">
      <c r="A1" s="169" t="s">
        <v>60</v>
      </c>
      <c r="B1" s="169"/>
      <c r="C1" s="4" t="s">
        <v>270</v>
      </c>
      <c r="I1" s="91"/>
      <c r="J1" s="91"/>
      <c r="K1" s="91"/>
      <c r="L1" s="91"/>
      <c r="M1" s="91"/>
    </row>
    <row r="2" spans="1:21" s="74" customFormat="1" ht="37.5" customHeight="1">
      <c r="A2" s="170" t="s">
        <v>157</v>
      </c>
      <c r="B2" s="170"/>
      <c r="C2" s="170" t="s">
        <v>225</v>
      </c>
      <c r="D2" s="170"/>
      <c r="E2" s="94"/>
      <c r="F2" s="94"/>
      <c r="G2" s="94"/>
      <c r="H2" s="94"/>
      <c r="I2" s="90"/>
      <c r="J2" s="90"/>
      <c r="K2" s="90"/>
    </row>
    <row r="3" spans="1:21" s="57" customFormat="1" ht="12.75" customHeight="1">
      <c r="A3" s="175" t="s">
        <v>153</v>
      </c>
      <c r="B3" s="175"/>
      <c r="C3" s="153" t="s">
        <v>278</v>
      </c>
      <c r="D3" s="86"/>
      <c r="E3" s="56" t="s">
        <v>122</v>
      </c>
      <c r="F3" s="56" t="s">
        <v>123</v>
      </c>
      <c r="G3" s="58" t="s">
        <v>125</v>
      </c>
      <c r="H3" s="56" t="s">
        <v>124</v>
      </c>
      <c r="I3" s="56" t="s">
        <v>117</v>
      </c>
      <c r="J3" s="56" t="s">
        <v>118</v>
      </c>
      <c r="K3" s="56" t="s">
        <v>119</v>
      </c>
      <c r="L3" s="56" t="s">
        <v>120</v>
      </c>
      <c r="M3" s="56" t="s">
        <v>121</v>
      </c>
      <c r="N3" s="56" t="s">
        <v>199</v>
      </c>
      <c r="O3" s="56" t="s">
        <v>226</v>
      </c>
      <c r="P3" s="56" t="s">
        <v>229</v>
      </c>
      <c r="Q3" s="56" t="s">
        <v>291</v>
      </c>
    </row>
    <row r="4" spans="1:21" s="3" customFormat="1" ht="12.75" customHeight="1">
      <c r="A4" s="76" t="s">
        <v>114</v>
      </c>
      <c r="B4" s="77"/>
      <c r="C4" s="79" t="s">
        <v>271</v>
      </c>
      <c r="D4" s="79"/>
      <c r="E4" s="76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93"/>
    </row>
    <row r="5" spans="1:21" s="10" customFormat="1" ht="12.75" customHeight="1">
      <c r="A5" s="87" t="s">
        <v>10</v>
      </c>
      <c r="B5" s="88"/>
      <c r="C5" s="16" t="s">
        <v>167</v>
      </c>
      <c r="D5" s="16"/>
      <c r="E5" s="75">
        <v>8586.3090000000011</v>
      </c>
      <c r="F5" s="75">
        <v>8302.4619999999995</v>
      </c>
      <c r="G5" s="75">
        <v>8710.4439999999995</v>
      </c>
      <c r="H5" s="75">
        <v>9203.8330000000005</v>
      </c>
      <c r="I5" s="75">
        <f t="shared" ref="I5:N5" si="0">I6+I7+I8+I9</f>
        <v>9170.1229999999996</v>
      </c>
      <c r="J5" s="75">
        <f t="shared" si="0"/>
        <v>9150.2489999999998</v>
      </c>
      <c r="K5" s="75">
        <f t="shared" si="0"/>
        <v>9918.3739999999998</v>
      </c>
      <c r="L5" s="75">
        <f t="shared" si="0"/>
        <v>10237.169</v>
      </c>
      <c r="M5" s="75">
        <f t="shared" si="0"/>
        <v>10246.053</v>
      </c>
      <c r="N5" s="75">
        <f t="shared" si="0"/>
        <v>10154.539000000001</v>
      </c>
      <c r="O5" s="75">
        <f t="shared" ref="O5:P5" si="1">O6+O7+O8+O9</f>
        <v>10675.155999999999</v>
      </c>
      <c r="P5" s="75">
        <f t="shared" si="1"/>
        <v>11283.941999999999</v>
      </c>
      <c r="Q5" s="75">
        <f t="shared" ref="Q5" si="2">Q6+Q7+Q8+Q9</f>
        <v>11140.081</v>
      </c>
    </row>
    <row r="6" spans="1:21" s="2" customFormat="1" ht="12.75" customHeight="1">
      <c r="A6" s="172"/>
      <c r="B6" s="72" t="s">
        <v>33</v>
      </c>
      <c r="C6" s="83"/>
      <c r="D6" s="11" t="s">
        <v>168</v>
      </c>
      <c r="E6" s="39">
        <v>62.100999999999999</v>
      </c>
      <c r="F6" s="39">
        <v>41.56</v>
      </c>
      <c r="G6" s="39">
        <v>71.677000000000007</v>
      </c>
      <c r="H6" s="39">
        <v>56.881999999999998</v>
      </c>
      <c r="I6" s="42">
        <v>52.018999999999998</v>
      </c>
      <c r="J6" s="42">
        <v>54.039000000000001</v>
      </c>
      <c r="K6" s="42">
        <v>162.499</v>
      </c>
      <c r="L6" s="42">
        <v>158.21299999999999</v>
      </c>
      <c r="M6" s="42">
        <v>175.327</v>
      </c>
      <c r="N6" s="42">
        <v>238.06200000000001</v>
      </c>
      <c r="O6" s="42">
        <v>186.98699999999999</v>
      </c>
      <c r="P6" s="42">
        <v>195.989</v>
      </c>
      <c r="Q6" s="42">
        <v>193.571</v>
      </c>
    </row>
    <row r="7" spans="1:21" s="2" customFormat="1" ht="12.75" customHeight="1">
      <c r="A7" s="172"/>
      <c r="B7" s="72" t="s">
        <v>34</v>
      </c>
      <c r="C7" s="84"/>
      <c r="D7" s="11" t="s">
        <v>169</v>
      </c>
      <c r="E7" s="39">
        <v>1791.9590000000001</v>
      </c>
      <c r="F7" s="39">
        <v>1779.4469999999999</v>
      </c>
      <c r="G7" s="39">
        <v>1749.96</v>
      </c>
      <c r="H7" s="39">
        <v>1872.008</v>
      </c>
      <c r="I7" s="42">
        <v>1829.5139999999999</v>
      </c>
      <c r="J7" s="42">
        <v>1625.8630000000001</v>
      </c>
      <c r="K7" s="42">
        <v>1861.7809999999999</v>
      </c>
      <c r="L7" s="42">
        <v>1901.03</v>
      </c>
      <c r="M7" s="42">
        <v>1679.7560000000001</v>
      </c>
      <c r="N7" s="42">
        <v>1642.8209999999999</v>
      </c>
      <c r="O7" s="42">
        <v>1900.82</v>
      </c>
      <c r="P7" s="42">
        <v>2078.0729999999999</v>
      </c>
      <c r="Q7" s="42">
        <v>1968.759</v>
      </c>
    </row>
    <row r="8" spans="1:21" s="2" customFormat="1" ht="12.75" customHeight="1">
      <c r="A8" s="172"/>
      <c r="B8" s="72" t="s">
        <v>35</v>
      </c>
      <c r="C8" s="84"/>
      <c r="D8" s="11" t="s">
        <v>170</v>
      </c>
      <c r="E8" s="39">
        <v>3556.085</v>
      </c>
      <c r="F8" s="39">
        <v>3439.44</v>
      </c>
      <c r="G8" s="39">
        <v>3649.5210000000002</v>
      </c>
      <c r="H8" s="39">
        <v>3914.2179999999998</v>
      </c>
      <c r="I8" s="42">
        <v>3767.7829999999999</v>
      </c>
      <c r="J8" s="42">
        <v>3929.9879999999998</v>
      </c>
      <c r="K8" s="42">
        <v>4229.4440000000004</v>
      </c>
      <c r="L8" s="42">
        <v>4419.665</v>
      </c>
      <c r="M8" s="42">
        <v>4539.97</v>
      </c>
      <c r="N8" s="42">
        <v>4476.4290000000001</v>
      </c>
      <c r="O8" s="42">
        <v>4711.7039999999997</v>
      </c>
      <c r="P8" s="42">
        <v>5016.0190000000002</v>
      </c>
      <c r="Q8" s="42">
        <v>4949.4880000000003</v>
      </c>
    </row>
    <row r="9" spans="1:21" s="2" customFormat="1" ht="12.75" customHeight="1">
      <c r="A9" s="172"/>
      <c r="B9" s="72" t="s">
        <v>46</v>
      </c>
      <c r="C9" s="85"/>
      <c r="D9" s="11" t="s">
        <v>171</v>
      </c>
      <c r="E9" s="39">
        <v>3176.1640000000002</v>
      </c>
      <c r="F9" s="39">
        <v>3042.0149999999999</v>
      </c>
      <c r="G9" s="39">
        <v>3239.2860000000001</v>
      </c>
      <c r="H9" s="39">
        <v>3360.7249999999999</v>
      </c>
      <c r="I9" s="42">
        <v>3520.8069999999998</v>
      </c>
      <c r="J9" s="42">
        <v>3540.3589999999999</v>
      </c>
      <c r="K9" s="42">
        <v>3664.65</v>
      </c>
      <c r="L9" s="42">
        <v>3758.261</v>
      </c>
      <c r="M9" s="42">
        <v>3851</v>
      </c>
      <c r="N9" s="42">
        <v>3797.2269999999999</v>
      </c>
      <c r="O9" s="42">
        <v>3875.645</v>
      </c>
      <c r="P9" s="42">
        <v>3993.8609999999999</v>
      </c>
      <c r="Q9" s="42">
        <v>4028.2629999999999</v>
      </c>
    </row>
    <row r="10" spans="1:21" s="3" customFormat="1" ht="12.75" customHeight="1">
      <c r="A10" s="76" t="s">
        <v>115</v>
      </c>
      <c r="B10" s="77"/>
      <c r="C10" s="79" t="s">
        <v>272</v>
      </c>
      <c r="D10" s="79"/>
      <c r="E10" s="76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93"/>
    </row>
    <row r="11" spans="1:21" s="10" customFormat="1" ht="12.75" customHeight="1">
      <c r="A11" s="87" t="s">
        <v>62</v>
      </c>
      <c r="B11" s="88"/>
      <c r="C11" s="16" t="s">
        <v>172</v>
      </c>
      <c r="D11" s="16"/>
      <c r="E11" s="75">
        <v>7998.88</v>
      </c>
      <c r="F11" s="75">
        <v>7992.6260000000002</v>
      </c>
      <c r="G11" s="75">
        <v>8284.7549999999992</v>
      </c>
      <c r="H11" s="75">
        <v>8663.9629999999997</v>
      </c>
      <c r="I11" s="75">
        <f t="shared" ref="I11:N11" si="3">I12+I13+I14+I15</f>
        <v>8866.4380000000001</v>
      </c>
      <c r="J11" s="75">
        <f t="shared" si="3"/>
        <v>9180.4259999999995</v>
      </c>
      <c r="K11" s="75">
        <f t="shared" si="3"/>
        <v>9348.9480000000003</v>
      </c>
      <c r="L11" s="75">
        <f t="shared" si="3"/>
        <v>9682.5249999999996</v>
      </c>
      <c r="M11" s="75">
        <f t="shared" si="3"/>
        <v>9920.3679999999986</v>
      </c>
      <c r="N11" s="75">
        <f t="shared" si="3"/>
        <v>10342.567999999999</v>
      </c>
      <c r="O11" s="75">
        <f t="shared" ref="O11:P11" si="4">O12+O13+O14+O15</f>
        <v>10331.398999999999</v>
      </c>
      <c r="P11" s="75">
        <f t="shared" si="4"/>
        <v>10397.788000000002</v>
      </c>
      <c r="Q11" s="75">
        <f t="shared" ref="Q11" si="5">Q12+Q13+Q14+Q15</f>
        <v>10718.63</v>
      </c>
      <c r="R11" s="160"/>
      <c r="S11" s="160"/>
      <c r="T11" s="160"/>
    </row>
    <row r="12" spans="1:21" s="2" customFormat="1" ht="12.75" customHeight="1">
      <c r="A12" s="172"/>
      <c r="B12" s="72" t="s">
        <v>33</v>
      </c>
      <c r="C12" s="83"/>
      <c r="D12" s="11" t="s">
        <v>168</v>
      </c>
      <c r="E12" s="39">
        <v>2017.5039999999999</v>
      </c>
      <c r="F12" s="39">
        <v>1899.8879999999999</v>
      </c>
      <c r="G12" s="39">
        <v>2072.5949999999998</v>
      </c>
      <c r="H12" s="39">
        <v>2089.19</v>
      </c>
      <c r="I12" s="39">
        <v>2089.3229999999999</v>
      </c>
      <c r="J12" s="39">
        <v>2283.6979999999999</v>
      </c>
      <c r="K12" s="39">
        <v>2566.0300000000002</v>
      </c>
      <c r="L12" s="39">
        <v>2891.4769999999999</v>
      </c>
      <c r="M12" s="39">
        <v>2916.4580000000001</v>
      </c>
      <c r="N12" s="39">
        <v>2896.7249999999999</v>
      </c>
      <c r="O12" s="39">
        <v>2716.1120000000001</v>
      </c>
      <c r="P12" s="39">
        <v>2839.6220000000003</v>
      </c>
      <c r="Q12" s="39">
        <v>3371.895</v>
      </c>
      <c r="R12" s="160"/>
      <c r="S12" s="160"/>
      <c r="T12" s="160"/>
      <c r="U12" s="46"/>
    </row>
    <row r="13" spans="1:21" s="2" customFormat="1" ht="12.75" customHeight="1">
      <c r="A13" s="172"/>
      <c r="B13" s="72" t="s">
        <v>34</v>
      </c>
      <c r="C13" s="84"/>
      <c r="D13" s="11" t="s">
        <v>169</v>
      </c>
      <c r="E13" s="39">
        <v>2273.94</v>
      </c>
      <c r="F13" s="39">
        <v>2171.4949999999999</v>
      </c>
      <c r="G13" s="39">
        <v>2034.749</v>
      </c>
      <c r="H13" s="39">
        <v>2149.88</v>
      </c>
      <c r="I13" s="39">
        <v>2546.5619999999999</v>
      </c>
      <c r="J13" s="39">
        <v>2505.3449999999998</v>
      </c>
      <c r="K13" s="39">
        <v>2474.5520000000001</v>
      </c>
      <c r="L13" s="39">
        <v>3877.5439999999999</v>
      </c>
      <c r="M13" s="39">
        <v>4179.9949999999999</v>
      </c>
      <c r="N13" s="39">
        <v>4553.9849999999997</v>
      </c>
      <c r="O13" s="39">
        <v>4485.7489999999998</v>
      </c>
      <c r="P13" s="39">
        <v>4365.3540000000003</v>
      </c>
      <c r="Q13" s="39">
        <v>4075.4780000000001</v>
      </c>
      <c r="R13" s="160"/>
      <c r="S13" s="160"/>
      <c r="T13" s="160"/>
      <c r="U13" s="46"/>
    </row>
    <row r="14" spans="1:21" s="2" customFormat="1" ht="12.75" customHeight="1">
      <c r="A14" s="172"/>
      <c r="B14" s="72" t="s">
        <v>41</v>
      </c>
      <c r="C14" s="84"/>
      <c r="D14" s="11" t="s">
        <v>170</v>
      </c>
      <c r="E14" s="39">
        <v>3255.9659999999999</v>
      </c>
      <c r="F14" s="39">
        <v>3467.9650000000001</v>
      </c>
      <c r="G14" s="39">
        <v>3710.4229999999998</v>
      </c>
      <c r="H14" s="39">
        <v>3925.7889999999998</v>
      </c>
      <c r="I14" s="39">
        <v>3633.4749999999999</v>
      </c>
      <c r="J14" s="39">
        <v>3787.4409999999998</v>
      </c>
      <c r="K14" s="39">
        <v>3639.8559999999998</v>
      </c>
      <c r="L14" s="39">
        <v>2276.6770000000001</v>
      </c>
      <c r="M14" s="39">
        <v>2108.4720000000002</v>
      </c>
      <c r="N14" s="39">
        <v>2067.6060000000002</v>
      </c>
      <c r="O14" s="39">
        <v>2188.0899999999997</v>
      </c>
      <c r="P14" s="39">
        <v>2123.0140000000001</v>
      </c>
      <c r="Q14" s="39">
        <v>2037.1980000000001</v>
      </c>
      <c r="R14" s="160"/>
      <c r="S14" s="160"/>
      <c r="T14" s="160"/>
      <c r="U14" s="46"/>
    </row>
    <row r="15" spans="1:21" s="5" customFormat="1" ht="12.75" customHeight="1">
      <c r="A15" s="172"/>
      <c r="B15" s="89" t="s">
        <v>46</v>
      </c>
      <c r="C15" s="85"/>
      <c r="D15" s="18" t="s">
        <v>171</v>
      </c>
      <c r="E15" s="43">
        <v>451.47</v>
      </c>
      <c r="F15" s="43">
        <v>453.27800000000002</v>
      </c>
      <c r="G15" s="43">
        <v>466.988</v>
      </c>
      <c r="H15" s="43">
        <v>499.10399999999998</v>
      </c>
      <c r="I15" s="43">
        <v>597.07799999999997</v>
      </c>
      <c r="J15" s="43">
        <v>603.94200000000001</v>
      </c>
      <c r="K15" s="43">
        <v>668.51</v>
      </c>
      <c r="L15" s="43">
        <v>636.827</v>
      </c>
      <c r="M15" s="43">
        <v>715.44299999999998</v>
      </c>
      <c r="N15" s="43">
        <v>824.25199999999995</v>
      </c>
      <c r="O15" s="43">
        <v>941.44799999999998</v>
      </c>
      <c r="P15" s="43">
        <v>1069.798</v>
      </c>
      <c r="Q15" s="43">
        <v>1234.059</v>
      </c>
      <c r="R15" s="160"/>
      <c r="S15" s="160"/>
      <c r="T15" s="160"/>
      <c r="U15" s="46"/>
    </row>
    <row r="16" spans="1:21" s="7" customFormat="1" ht="12.75" customHeight="1">
      <c r="A16" s="76" t="s">
        <v>109</v>
      </c>
      <c r="B16" s="77"/>
      <c r="C16" s="79" t="s">
        <v>273</v>
      </c>
      <c r="D16" s="79"/>
      <c r="E16" s="76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93"/>
    </row>
    <row r="17" spans="1:17" s="2" customFormat="1" ht="12.75" customHeight="1">
      <c r="A17" s="71" t="s">
        <v>36</v>
      </c>
      <c r="B17" s="72"/>
      <c r="C17" s="11" t="s">
        <v>158</v>
      </c>
      <c r="D17" s="11"/>
      <c r="E17" s="39">
        <v>5709.7209999999995</v>
      </c>
      <c r="F17" s="39">
        <v>5456.7330000000002</v>
      </c>
      <c r="G17" s="39">
        <v>5788.8609999999999</v>
      </c>
      <c r="H17" s="39">
        <v>6096.4040000000005</v>
      </c>
      <c r="I17" s="37">
        <v>5962.2269999999999</v>
      </c>
      <c r="J17" s="37">
        <v>5967.0940000000001</v>
      </c>
      <c r="K17" s="37">
        <v>6550.1639999999998</v>
      </c>
      <c r="L17" s="37">
        <v>6671.6319999999996</v>
      </c>
      <c r="M17" s="37">
        <v>6555.6679999999997</v>
      </c>
      <c r="N17" s="37">
        <v>6572.07</v>
      </c>
      <c r="O17" s="37">
        <v>6996.1850000000004</v>
      </c>
      <c r="P17" s="37">
        <v>7280.25</v>
      </c>
      <c r="Q17" s="37">
        <v>6952.3</v>
      </c>
    </row>
    <row r="18" spans="1:17" s="2" customFormat="1" ht="12.75" customHeight="1">
      <c r="A18" s="71" t="s">
        <v>37</v>
      </c>
      <c r="B18" s="72"/>
      <c r="C18" s="11" t="s">
        <v>159</v>
      </c>
      <c r="D18" s="11"/>
      <c r="E18" s="39">
        <v>2388.7179999999998</v>
      </c>
      <c r="F18" s="39">
        <v>2345.8209999999999</v>
      </c>
      <c r="G18" s="39">
        <v>2411.3200000000002</v>
      </c>
      <c r="H18" s="39">
        <v>2493.1799999999998</v>
      </c>
      <c r="I18" s="37">
        <v>2461.3310000000001</v>
      </c>
      <c r="J18" s="37">
        <v>2471.1770000000001</v>
      </c>
      <c r="K18" s="37">
        <v>2653.6190000000001</v>
      </c>
      <c r="L18" s="37">
        <v>2854.6950000000002</v>
      </c>
      <c r="M18" s="37">
        <v>3001.73</v>
      </c>
      <c r="N18" s="37">
        <v>2987.6060000000002</v>
      </c>
      <c r="O18" s="37">
        <v>3084.33</v>
      </c>
      <c r="P18" s="37">
        <v>3399.1819999999998</v>
      </c>
      <c r="Q18" s="37">
        <v>3506.42</v>
      </c>
    </row>
    <row r="19" spans="1:17" s="2" customFormat="1" ht="12.75" customHeight="1">
      <c r="A19" s="71" t="s">
        <v>38</v>
      </c>
      <c r="B19" s="72"/>
      <c r="C19" s="11" t="s">
        <v>160</v>
      </c>
      <c r="D19" s="11"/>
      <c r="E19" s="39">
        <v>254.672</v>
      </c>
      <c r="F19" s="39">
        <v>262.79700000000003</v>
      </c>
      <c r="G19" s="39">
        <v>270.18099999999998</v>
      </c>
      <c r="H19" s="39">
        <v>364.01299999999998</v>
      </c>
      <c r="I19" s="40">
        <v>350.34699999999998</v>
      </c>
      <c r="J19" s="40">
        <v>335.303</v>
      </c>
      <c r="K19" s="40">
        <v>311.74400000000003</v>
      </c>
      <c r="L19" s="40">
        <v>314.44799999999998</v>
      </c>
      <c r="M19" s="40">
        <v>223.12100000000001</v>
      </c>
      <c r="N19" s="40">
        <v>177.721</v>
      </c>
      <c r="O19" s="40">
        <v>187.95699999999999</v>
      </c>
      <c r="P19" s="40">
        <v>224.066</v>
      </c>
      <c r="Q19" s="40">
        <v>192.565</v>
      </c>
    </row>
    <row r="20" spans="1:17" s="2" customFormat="1" ht="12.75" customHeight="1">
      <c r="A20" s="71" t="s">
        <v>39</v>
      </c>
      <c r="B20" s="72"/>
      <c r="C20" s="11" t="s">
        <v>161</v>
      </c>
      <c r="D20" s="11"/>
      <c r="E20" s="39">
        <v>133.89500000000001</v>
      </c>
      <c r="F20" s="39">
        <v>130.88999999999999</v>
      </c>
      <c r="G20" s="39">
        <v>110.386</v>
      </c>
      <c r="H20" s="39">
        <v>116.035</v>
      </c>
      <c r="I20" s="37">
        <v>162.46299999999999</v>
      </c>
      <c r="J20" s="37">
        <v>152.654</v>
      </c>
      <c r="K20" s="37">
        <v>171.31399999999999</v>
      </c>
      <c r="L20" s="37">
        <v>148.68299999999999</v>
      </c>
      <c r="M20" s="37">
        <v>118.922</v>
      </c>
      <c r="N20" s="37">
        <v>113.09699999999999</v>
      </c>
      <c r="O20" s="37">
        <v>94.256</v>
      </c>
      <c r="P20" s="37">
        <v>60.468000000000004</v>
      </c>
      <c r="Q20" s="37">
        <v>123.167</v>
      </c>
    </row>
    <row r="21" spans="1:17" s="2" customFormat="1" ht="12.75" customHeight="1">
      <c r="A21" s="71" t="s">
        <v>40</v>
      </c>
      <c r="B21" s="72"/>
      <c r="C21" s="11" t="s">
        <v>162</v>
      </c>
      <c r="D21" s="11"/>
      <c r="E21" s="39">
        <v>99.194999999999993</v>
      </c>
      <c r="F21" s="39">
        <v>106.11499999999999</v>
      </c>
      <c r="G21" s="39">
        <v>129.696</v>
      </c>
      <c r="H21" s="39">
        <v>134.09700000000001</v>
      </c>
      <c r="I21" s="37">
        <v>233.64699999999999</v>
      </c>
      <c r="J21" s="37">
        <v>223.91499999999999</v>
      </c>
      <c r="K21" s="37">
        <v>231.42599999999999</v>
      </c>
      <c r="L21" s="37">
        <v>247.60499999999999</v>
      </c>
      <c r="M21" s="37">
        <v>347.02600000000001</v>
      </c>
      <c r="N21" s="37">
        <v>304.04500000000002</v>
      </c>
      <c r="O21" s="37">
        <v>312.18900000000002</v>
      </c>
      <c r="P21" s="37">
        <v>319.97699999999998</v>
      </c>
      <c r="Q21" s="37">
        <v>365.52300000000002</v>
      </c>
    </row>
    <row r="22" spans="1:17" s="2" customFormat="1" ht="12.75" customHeight="1">
      <c r="A22" s="87" t="s">
        <v>69</v>
      </c>
      <c r="B22" s="88"/>
      <c r="C22" s="16" t="s">
        <v>163</v>
      </c>
      <c r="D22" s="16"/>
      <c r="E22" s="75">
        <v>8586.2009999999991</v>
      </c>
      <c r="F22" s="75">
        <v>8302.3559999999998</v>
      </c>
      <c r="G22" s="75">
        <v>8710.4440000000013</v>
      </c>
      <c r="H22" s="75">
        <v>9203.7290000000012</v>
      </c>
      <c r="I22" s="75">
        <f t="shared" ref="I22:N22" si="6">I17+I18+I19+I20+I21</f>
        <v>9170.0150000000012</v>
      </c>
      <c r="J22" s="75">
        <f t="shared" si="6"/>
        <v>9150.1430000000018</v>
      </c>
      <c r="K22" s="75">
        <f t="shared" si="6"/>
        <v>9918.2669999999998</v>
      </c>
      <c r="L22" s="75">
        <f t="shared" si="6"/>
        <v>10237.062999999998</v>
      </c>
      <c r="M22" s="75">
        <f t="shared" si="6"/>
        <v>10246.466999999999</v>
      </c>
      <c r="N22" s="75">
        <f t="shared" si="6"/>
        <v>10154.538999999999</v>
      </c>
      <c r="O22" s="75">
        <f t="shared" ref="O22:P22" si="7">O17+O18+O19+O20+O21</f>
        <v>10674.916999999999</v>
      </c>
      <c r="P22" s="75">
        <f t="shared" si="7"/>
        <v>11283.943000000003</v>
      </c>
      <c r="Q22" s="75">
        <f t="shared" ref="Q22" si="8">Q17+Q18+Q19+Q20+Q21</f>
        <v>11139.975</v>
      </c>
    </row>
    <row r="23" spans="1:17" s="10" customFormat="1" ht="12.75" customHeight="1">
      <c r="A23" s="71" t="s">
        <v>166</v>
      </c>
      <c r="B23" s="72"/>
      <c r="C23" s="11" t="s">
        <v>164</v>
      </c>
      <c r="D23" s="11"/>
      <c r="E23" s="39">
        <v>497.20699999999999</v>
      </c>
      <c r="F23" s="39">
        <v>498.60899999999998</v>
      </c>
      <c r="G23" s="39">
        <v>520.38699999999994</v>
      </c>
      <c r="H23" s="39">
        <v>553.01300000000003</v>
      </c>
      <c r="I23" s="37">
        <v>640.048</v>
      </c>
      <c r="J23" s="37">
        <v>630.77300000000002</v>
      </c>
      <c r="K23" s="37">
        <v>675.33699999999999</v>
      </c>
      <c r="L23" s="37">
        <v>725.99900000000002</v>
      </c>
      <c r="M23" s="37">
        <v>812.78899999999999</v>
      </c>
      <c r="N23" s="37">
        <v>755.74300000000005</v>
      </c>
      <c r="O23" s="37">
        <v>764.88199999999995</v>
      </c>
      <c r="P23" s="37">
        <v>789.05799999999999</v>
      </c>
      <c r="Q23" s="163">
        <v>855.25599999999997</v>
      </c>
    </row>
    <row r="24" spans="1:17" s="10" customFormat="1" ht="12.75" customHeight="1">
      <c r="A24" s="71" t="s">
        <v>68</v>
      </c>
      <c r="B24" s="72"/>
      <c r="C24" s="27" t="s">
        <v>165</v>
      </c>
      <c r="D24" s="27"/>
      <c r="E24" s="92">
        <v>8088.9939999999988</v>
      </c>
      <c r="F24" s="92">
        <v>7803.7469999999994</v>
      </c>
      <c r="G24" s="92">
        <v>8190.0570000000016</v>
      </c>
      <c r="H24" s="92">
        <v>8650.7160000000003</v>
      </c>
      <c r="I24" s="41">
        <f t="shared" ref="I24:N24" si="9">I22-I23</f>
        <v>8529.9670000000006</v>
      </c>
      <c r="J24" s="41">
        <f t="shared" si="9"/>
        <v>8519.3700000000026</v>
      </c>
      <c r="K24" s="41">
        <f t="shared" si="9"/>
        <v>9242.93</v>
      </c>
      <c r="L24" s="41">
        <f t="shared" si="9"/>
        <v>9511.0639999999985</v>
      </c>
      <c r="M24" s="41">
        <f t="shared" si="9"/>
        <v>9433.6779999999981</v>
      </c>
      <c r="N24" s="41">
        <f t="shared" si="9"/>
        <v>9398.7959999999985</v>
      </c>
      <c r="O24" s="41">
        <f>O22-O23</f>
        <v>9910.0349999999999</v>
      </c>
      <c r="P24" s="41">
        <f>P22-P23</f>
        <v>10494.885000000002</v>
      </c>
      <c r="Q24" s="41">
        <f>Q22-Q23</f>
        <v>10284.719000000001</v>
      </c>
    </row>
    <row r="25" spans="1:17" s="10" customFormat="1" ht="12.75" customHeight="1">
      <c r="A25" s="80" t="s">
        <v>156</v>
      </c>
      <c r="B25" s="81"/>
      <c r="C25" s="80" t="s">
        <v>173</v>
      </c>
      <c r="D25" s="82"/>
      <c r="E25" s="80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2"/>
    </row>
    <row r="26" spans="1:17" s="2" customFormat="1" ht="12.75" customHeight="1">
      <c r="A26" s="71" t="s">
        <v>36</v>
      </c>
      <c r="B26" s="72"/>
      <c r="C26" s="11" t="s">
        <v>158</v>
      </c>
      <c r="D26" s="11"/>
      <c r="E26" s="29">
        <v>66.498804302391719</v>
      </c>
      <c r="F26" s="29">
        <v>65.725114654201775</v>
      </c>
      <c r="G26" s="29">
        <v>66.458851006906187</v>
      </c>
      <c r="H26" s="29">
        <v>66.238412712934064</v>
      </c>
      <c r="I26" s="17">
        <v>65.018726795975795</v>
      </c>
      <c r="J26" s="17">
        <v>65.213122898735008</v>
      </c>
      <c r="K26" s="17">
        <v>66.041416307909444</v>
      </c>
      <c r="L26" s="17">
        <v>65.171348461956342</v>
      </c>
      <c r="M26" s="17">
        <v>63.979789326408806</v>
      </c>
      <c r="N26" s="17">
        <v>64.720515623604385</v>
      </c>
      <c r="O26" s="17">
        <f>O17/$O$22*100</f>
        <v>65.538542360563554</v>
      </c>
      <c r="P26" s="17">
        <f>P17/$P$22*100</f>
        <v>64.518670468292854</v>
      </c>
      <c r="Q26" s="17">
        <f>Q17/$Q$22*100</f>
        <v>62.40857811619864</v>
      </c>
    </row>
    <row r="27" spans="1:17" s="2" customFormat="1" ht="12.75" customHeight="1">
      <c r="A27" s="71" t="s">
        <v>37</v>
      </c>
      <c r="B27" s="72"/>
      <c r="C27" s="11" t="s">
        <v>159</v>
      </c>
      <c r="D27" s="11"/>
      <c r="E27" s="29">
        <v>27.820429547363261</v>
      </c>
      <c r="F27" s="29">
        <v>28.254883312640409</v>
      </c>
      <c r="G27" s="29">
        <v>27.683089403938531</v>
      </c>
      <c r="H27" s="29">
        <v>27.088802810252233</v>
      </c>
      <c r="I27" s="17">
        <v>26.841079322116702</v>
      </c>
      <c r="J27" s="17">
        <v>27.006976830853898</v>
      </c>
      <c r="K27" s="17">
        <v>26.754865542538838</v>
      </c>
      <c r="L27" s="17">
        <v>27.885878986971175</v>
      </c>
      <c r="M27" s="17">
        <v>29.295268310530844</v>
      </c>
      <c r="N27" s="17">
        <v>29.421384860504254</v>
      </c>
      <c r="O27" s="17">
        <f t="shared" ref="O27:O30" si="10">O18/$O$22*100</f>
        <v>28.893245727343832</v>
      </c>
      <c r="P27" s="17">
        <f t="shared" ref="P27:P30" si="11">P18/$P$22*100</f>
        <v>30.124062129700572</v>
      </c>
      <c r="Q27" s="17">
        <f t="shared" ref="Q27:Q30" si="12">Q18/$Q$22*100</f>
        <v>31.476013186744133</v>
      </c>
    </row>
    <row r="28" spans="1:17" s="2" customFormat="1" ht="12.75" customHeight="1">
      <c r="A28" s="71" t="s">
        <v>38</v>
      </c>
      <c r="B28" s="72"/>
      <c r="C28" s="11" t="s">
        <v>160</v>
      </c>
      <c r="D28" s="11"/>
      <c r="E28" s="29">
        <v>2.9660614746847882</v>
      </c>
      <c r="F28" s="29">
        <v>3.1653304194616565</v>
      </c>
      <c r="G28" s="29">
        <v>3.1018051433428644</v>
      </c>
      <c r="H28" s="29">
        <v>3.9550599545032226</v>
      </c>
      <c r="I28" s="78">
        <v>3.8205717220746087</v>
      </c>
      <c r="J28" s="78">
        <v>3.6644563915558468</v>
      </c>
      <c r="K28" s="78">
        <v>3.1431297423229281</v>
      </c>
      <c r="L28" s="78">
        <v>3.0716622531286566</v>
      </c>
      <c r="M28" s="78">
        <v>2.1775408050404108</v>
      </c>
      <c r="N28" s="78">
        <v>1.7501631536399633</v>
      </c>
      <c r="O28" s="17">
        <f t="shared" si="10"/>
        <v>1.7607350014993091</v>
      </c>
      <c r="P28" s="17">
        <f t="shared" si="11"/>
        <v>1.9857065921017145</v>
      </c>
      <c r="Q28" s="17">
        <f t="shared" si="12"/>
        <v>1.7285945435245591</v>
      </c>
    </row>
    <row r="29" spans="1:17" s="2" customFormat="1" ht="12.75" customHeight="1">
      <c r="A29" s="71" t="s">
        <v>39</v>
      </c>
      <c r="B29" s="72"/>
      <c r="C29" s="11" t="s">
        <v>161</v>
      </c>
      <c r="D29" s="11"/>
      <c r="E29" s="29">
        <v>1.5594207496423624</v>
      </c>
      <c r="F29" s="29">
        <v>1.5765404422551861</v>
      </c>
      <c r="G29" s="29">
        <v>1.2672832751120375</v>
      </c>
      <c r="H29" s="29">
        <v>1.2607389895986723</v>
      </c>
      <c r="I29" s="17">
        <v>1.7716764912598284</v>
      </c>
      <c r="J29" s="17">
        <v>1.6683236535210428</v>
      </c>
      <c r="K29" s="17">
        <v>1.7272573928489725</v>
      </c>
      <c r="L29" s="17">
        <v>1.4523989937348243</v>
      </c>
      <c r="M29" s="17">
        <v>1.1606146782105482</v>
      </c>
      <c r="N29" s="17">
        <v>1.1137580937943121</v>
      </c>
      <c r="O29" s="17">
        <f t="shared" si="10"/>
        <v>0.88296705257755159</v>
      </c>
      <c r="P29" s="17">
        <f t="shared" si="11"/>
        <v>0.53587651054245833</v>
      </c>
      <c r="Q29" s="17">
        <f t="shared" si="12"/>
        <v>1.105630847465995</v>
      </c>
    </row>
    <row r="30" spans="1:17" s="2" customFormat="1" ht="12.75" customHeight="1">
      <c r="A30" s="71" t="s">
        <v>40</v>
      </c>
      <c r="B30" s="72"/>
      <c r="C30" s="11" t="s">
        <v>162</v>
      </c>
      <c r="D30" s="11"/>
      <c r="E30" s="29">
        <v>1.1552839259178769</v>
      </c>
      <c r="F30" s="29">
        <v>1.2781311714409742</v>
      </c>
      <c r="G30" s="29">
        <v>1.4889711707003681</v>
      </c>
      <c r="H30" s="29">
        <v>1.4569855327117953</v>
      </c>
      <c r="I30" s="17">
        <v>2.5479456685730608</v>
      </c>
      <c r="J30" s="17">
        <v>2.4471202253341828</v>
      </c>
      <c r="K30" s="17">
        <v>2.3333310143798305</v>
      </c>
      <c r="L30" s="17">
        <v>2.4187113042090296</v>
      </c>
      <c r="M30" s="17">
        <v>3.3867868798094025</v>
      </c>
      <c r="N30" s="17">
        <v>2.994178268457091</v>
      </c>
      <c r="O30" s="17">
        <f t="shared" si="10"/>
        <v>2.924509858015758</v>
      </c>
      <c r="P30" s="17">
        <f t="shared" si="11"/>
        <v>2.8356842993623763</v>
      </c>
      <c r="Q30" s="17">
        <f t="shared" si="12"/>
        <v>3.2811833060666658</v>
      </c>
    </row>
    <row r="31" spans="1:17" s="2" customFormat="1" ht="12.75" customHeight="1">
      <c r="A31" s="14" t="s">
        <v>69</v>
      </c>
      <c r="B31" s="64"/>
      <c r="C31" s="14" t="s">
        <v>274</v>
      </c>
      <c r="D31" s="14"/>
      <c r="E31" s="31">
        <v>100</v>
      </c>
      <c r="F31" s="31">
        <v>100</v>
      </c>
      <c r="G31" s="31">
        <v>100</v>
      </c>
      <c r="H31" s="31">
        <v>100</v>
      </c>
      <c r="I31" s="15">
        <v>100</v>
      </c>
      <c r="J31" s="15">
        <v>100</v>
      </c>
      <c r="K31" s="15">
        <v>100</v>
      </c>
      <c r="L31" s="15">
        <v>100</v>
      </c>
      <c r="M31" s="15">
        <v>100</v>
      </c>
      <c r="N31" s="15">
        <v>100</v>
      </c>
      <c r="O31" s="15">
        <v>100</v>
      </c>
      <c r="P31" s="15">
        <v>100</v>
      </c>
      <c r="Q31" s="15">
        <v>100</v>
      </c>
    </row>
    <row r="32" spans="1:17" s="10" customFormat="1" ht="23.25" customHeight="1">
      <c r="A32" s="180" t="s">
        <v>276</v>
      </c>
      <c r="B32" s="181"/>
      <c r="C32" s="178" t="s">
        <v>275</v>
      </c>
      <c r="D32" s="179"/>
      <c r="E32" s="29">
        <v>5.7907682338207556</v>
      </c>
      <c r="F32" s="29">
        <v>6.0056326180183071</v>
      </c>
      <c r="G32" s="29">
        <v>5.9742878778624817</v>
      </c>
      <c r="H32" s="29">
        <v>6.0085754371950753</v>
      </c>
      <c r="I32" s="17">
        <v>6.9797922904160998</v>
      </c>
      <c r="J32" s="17">
        <v>6.8935862532421606</v>
      </c>
      <c r="K32" s="17">
        <v>6.8090221809919012</v>
      </c>
      <c r="L32" s="17">
        <v>7.0918680484822669</v>
      </c>
      <c r="M32" s="17">
        <v>7.9323829374554178</v>
      </c>
      <c r="N32" s="17">
        <v>7.4424156527440584</v>
      </c>
      <c r="O32" s="17">
        <f>O23/$O$22*100</f>
        <v>7.1652266710832508</v>
      </c>
      <c r="P32" s="17">
        <f>P23/$P$22*100</f>
        <v>6.9927506723491932</v>
      </c>
      <c r="Q32" s="17">
        <f>Q23/$Q$22*100</f>
        <v>7.6773601377022844</v>
      </c>
    </row>
    <row r="33" spans="1:12" ht="12.75" customHeight="1">
      <c r="A33" s="33" t="s">
        <v>112</v>
      </c>
      <c r="B33" s="5"/>
      <c r="C33" s="34" t="s">
        <v>152</v>
      </c>
      <c r="D33" s="5"/>
      <c r="E33" s="5"/>
      <c r="F33" s="5"/>
      <c r="G33" s="5"/>
      <c r="H33" s="5"/>
      <c r="I33" s="44"/>
    </row>
    <row r="34" spans="1:12" ht="12.75" customHeight="1">
      <c r="A34" s="5"/>
      <c r="B34" s="5"/>
      <c r="C34" s="5"/>
      <c r="D34" s="5"/>
      <c r="E34" s="5"/>
      <c r="F34" s="5"/>
      <c r="G34" s="5"/>
      <c r="H34" s="5"/>
      <c r="L34"/>
    </row>
    <row r="35" spans="1:12" ht="12.75" customHeight="1">
      <c r="A35" s="5"/>
      <c r="B35" s="5"/>
      <c r="C35" s="5"/>
      <c r="D35" s="5"/>
      <c r="E35" s="5"/>
      <c r="F35" s="5"/>
      <c r="G35" s="5"/>
      <c r="H35" s="5"/>
      <c r="L35"/>
    </row>
  </sheetData>
  <mergeCells count="8">
    <mergeCell ref="C32:D32"/>
    <mergeCell ref="A32:B32"/>
    <mergeCell ref="A6:A9"/>
    <mergeCell ref="A12:A15"/>
    <mergeCell ref="A1:B1"/>
    <mergeCell ref="A2:B2"/>
    <mergeCell ref="C2:D2"/>
    <mergeCell ref="A3:B3"/>
  </mergeCells>
  <phoneticPr fontId="0" type="noConversion"/>
  <pageMargins left="0.39370078740157483" right="0.47244094488188981" top="0.74803149606299213" bottom="0.59055118110236227" header="0.31496062992125984" footer="0.39370078740157483"/>
  <pageSetup paperSize="9" scale="80" orientation="portrait" r:id="rId1"/>
  <headerFooter alignWithMargins="0">
    <oddHeader xml:space="preserve">&amp;C
</oddHeader>
    <oddFooter>&amp;L&amp;"Times New Roman,Regular"&amp;11 32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6"/>
  <dimension ref="A1:R42"/>
  <sheetViews>
    <sheetView zoomScaleNormal="100" workbookViewId="0">
      <selection activeCell="R1" sqref="R1:AC1048576"/>
    </sheetView>
  </sheetViews>
  <sheetFormatPr defaultRowHeight="12.75" customHeight="1"/>
  <cols>
    <col min="1" max="1" width="1.28515625" style="4" customWidth="1"/>
    <col min="2" max="2" width="51.5703125" style="4" customWidth="1"/>
    <col min="3" max="3" width="1.28515625" style="4" customWidth="1"/>
    <col min="4" max="4" width="51" style="4" customWidth="1"/>
    <col min="5" max="12" width="8.42578125" style="4" hidden="1" customWidth="1"/>
    <col min="13" max="17" width="8.42578125" style="4" customWidth="1"/>
    <col min="18" max="16384" width="9.140625" style="4"/>
  </cols>
  <sheetData>
    <row r="1" spans="1:18" ht="12.75" customHeight="1">
      <c r="A1" s="169" t="s">
        <v>61</v>
      </c>
      <c r="B1" s="169"/>
      <c r="C1" s="4" t="s">
        <v>277</v>
      </c>
      <c r="M1" s="8"/>
    </row>
    <row r="2" spans="1:18" ht="32.25" customHeight="1">
      <c r="A2" s="182" t="s">
        <v>227</v>
      </c>
      <c r="B2" s="182"/>
      <c r="C2" s="183" t="s">
        <v>228</v>
      </c>
      <c r="D2" s="183"/>
      <c r="E2" s="99"/>
      <c r="F2" s="99"/>
      <c r="G2" s="99"/>
      <c r="H2" s="99"/>
      <c r="I2" s="28"/>
      <c r="J2" s="28"/>
      <c r="K2" s="28"/>
      <c r="L2" s="28"/>
      <c r="M2" s="28"/>
    </row>
    <row r="3" spans="1:18" ht="12.75" customHeight="1">
      <c r="A3" s="175" t="s">
        <v>153</v>
      </c>
      <c r="B3" s="175"/>
      <c r="C3" s="153" t="s">
        <v>278</v>
      </c>
      <c r="D3" s="86"/>
      <c r="E3" s="100" t="s">
        <v>122</v>
      </c>
      <c r="F3" s="56" t="s">
        <v>123</v>
      </c>
      <c r="G3" s="56" t="s">
        <v>125</v>
      </c>
      <c r="H3" s="56" t="s">
        <v>124</v>
      </c>
      <c r="I3" s="56" t="s">
        <v>117</v>
      </c>
      <c r="J3" s="56" t="s">
        <v>118</v>
      </c>
      <c r="K3" s="56" t="s">
        <v>119</v>
      </c>
      <c r="L3" s="56" t="s">
        <v>120</v>
      </c>
      <c r="M3" s="56" t="s">
        <v>121</v>
      </c>
      <c r="N3" s="56" t="s">
        <v>199</v>
      </c>
      <c r="O3" s="56" t="s">
        <v>226</v>
      </c>
      <c r="P3" s="56" t="s">
        <v>229</v>
      </c>
      <c r="Q3" s="56" t="s">
        <v>291</v>
      </c>
    </row>
    <row r="4" spans="1:18" s="1" customFormat="1" ht="12.75" customHeight="1">
      <c r="A4" s="71" t="s">
        <v>23</v>
      </c>
      <c r="B4" s="71"/>
      <c r="C4" s="18" t="s">
        <v>175</v>
      </c>
      <c r="D4" s="18"/>
      <c r="E4" s="43">
        <v>1145.502</v>
      </c>
      <c r="F4" s="43">
        <v>288.74600000000004</v>
      </c>
      <c r="G4" s="43">
        <v>574.9</v>
      </c>
      <c r="H4" s="43">
        <v>884.971</v>
      </c>
      <c r="I4" s="39">
        <v>1176.9949999999999</v>
      </c>
      <c r="J4" s="39">
        <f>J5+J6+J7</f>
        <v>292.952</v>
      </c>
      <c r="K4" s="39">
        <f>K5+K6+K7</f>
        <v>595.76</v>
      </c>
      <c r="L4" s="39">
        <f>L5+L6+L7</f>
        <v>907.28100000000006</v>
      </c>
      <c r="M4" s="39">
        <v>1230.221</v>
      </c>
      <c r="N4" s="39">
        <v>299.32600000000002</v>
      </c>
      <c r="O4" s="39">
        <v>607.63800000000003</v>
      </c>
      <c r="P4" s="39">
        <v>940.85199999999998</v>
      </c>
      <c r="Q4" s="39">
        <v>1277.6709999999998</v>
      </c>
      <c r="R4" s="161"/>
    </row>
    <row r="5" spans="1:18" s="1" customFormat="1" ht="12.75" customHeight="1">
      <c r="A5" s="172"/>
      <c r="B5" s="71" t="s">
        <v>104</v>
      </c>
      <c r="C5" s="167"/>
      <c r="D5" s="18" t="s">
        <v>176</v>
      </c>
      <c r="E5" s="43">
        <v>56.948999999999998</v>
      </c>
      <c r="F5" s="43">
        <v>16.492000000000001</v>
      </c>
      <c r="G5" s="43">
        <v>34.174999999999997</v>
      </c>
      <c r="H5" s="43">
        <v>87.326999999999998</v>
      </c>
      <c r="I5" s="37">
        <v>81.36</v>
      </c>
      <c r="J5" s="37">
        <v>21.087</v>
      </c>
      <c r="K5" s="37">
        <v>43.822000000000003</v>
      </c>
      <c r="L5" s="37">
        <v>63.061</v>
      </c>
      <c r="M5" s="37">
        <v>81.010999999999996</v>
      </c>
      <c r="N5" s="39">
        <v>17.922999999999998</v>
      </c>
      <c r="O5" s="39">
        <v>35.338999999999999</v>
      </c>
      <c r="P5" s="39">
        <v>50.832000000000001</v>
      </c>
      <c r="Q5" s="39">
        <v>66.503</v>
      </c>
    </row>
    <row r="6" spans="1:18" s="1" customFormat="1" ht="12.75" customHeight="1">
      <c r="A6" s="172"/>
      <c r="B6" s="71" t="s">
        <v>51</v>
      </c>
      <c r="C6" s="167"/>
      <c r="D6" s="18" t="s">
        <v>177</v>
      </c>
      <c r="E6" s="43">
        <v>1088.153</v>
      </c>
      <c r="F6" s="43">
        <v>272.19400000000002</v>
      </c>
      <c r="G6" s="43">
        <v>540.51800000000003</v>
      </c>
      <c r="H6" s="43">
        <v>797.40800000000002</v>
      </c>
      <c r="I6" s="39">
        <v>1095.635</v>
      </c>
      <c r="J6" s="39">
        <v>271.61799999999999</v>
      </c>
      <c r="K6" s="39">
        <v>551.68600000000004</v>
      </c>
      <c r="L6" s="39">
        <v>843.89700000000005</v>
      </c>
      <c r="M6" s="39">
        <v>1148.8409999999999</v>
      </c>
      <c r="N6" s="39">
        <v>281.36799999999999</v>
      </c>
      <c r="O6" s="39">
        <v>572.22199999999998</v>
      </c>
      <c r="P6" s="39">
        <v>889.84199999999998</v>
      </c>
      <c r="Q6" s="39">
        <v>1209.702</v>
      </c>
    </row>
    <row r="7" spans="1:18" s="1" customFormat="1" ht="12.75" customHeight="1">
      <c r="A7" s="172"/>
      <c r="B7" s="110" t="s">
        <v>24</v>
      </c>
      <c r="C7" s="167"/>
      <c r="D7" s="19" t="s">
        <v>144</v>
      </c>
      <c r="E7" s="101">
        <v>0</v>
      </c>
      <c r="F7" s="101">
        <v>0.06</v>
      </c>
      <c r="G7" s="101">
        <v>0.20699999999999999</v>
      </c>
      <c r="H7" s="101">
        <v>0.23599999999999999</v>
      </c>
      <c r="I7" s="39">
        <v>0</v>
      </c>
      <c r="J7" s="39">
        <v>0.247</v>
      </c>
      <c r="K7" s="39">
        <v>0.252</v>
      </c>
      <c r="L7" s="39">
        <v>0.32300000000000001</v>
      </c>
      <c r="M7" s="39">
        <v>0</v>
      </c>
      <c r="N7" s="39">
        <v>3.5000000000000003E-2</v>
      </c>
      <c r="O7" s="39">
        <v>7.6999999999999999E-2</v>
      </c>
      <c r="P7" s="39">
        <v>0.17799999999999999</v>
      </c>
      <c r="Q7" s="39">
        <v>1.466</v>
      </c>
    </row>
    <row r="8" spans="1:18" s="1" customFormat="1" ht="12.75" customHeight="1">
      <c r="A8" s="71" t="s">
        <v>14</v>
      </c>
      <c r="B8" s="71"/>
      <c r="C8" s="18" t="s">
        <v>178</v>
      </c>
      <c r="D8" s="18"/>
      <c r="E8" s="43">
        <v>350.54700000000003</v>
      </c>
      <c r="F8" s="43">
        <v>92.325000000000003</v>
      </c>
      <c r="G8" s="43">
        <v>179.30100000000002</v>
      </c>
      <c r="H8" s="43">
        <v>265.02299999999997</v>
      </c>
      <c r="I8" s="39">
        <v>350.93699999999995</v>
      </c>
      <c r="J8" s="39">
        <v>82.646999999999991</v>
      </c>
      <c r="K8" s="39">
        <f>K9+K10+K11</f>
        <v>163.52900000000002</v>
      </c>
      <c r="L8" s="39">
        <f>L9+L10+L11</f>
        <v>243.66800000000001</v>
      </c>
      <c r="M8" s="39">
        <v>322.43099999999998</v>
      </c>
      <c r="N8" s="39">
        <v>71.94</v>
      </c>
      <c r="O8" s="39">
        <v>145.57900000000001</v>
      </c>
      <c r="P8" s="39">
        <v>220.45699999999999</v>
      </c>
      <c r="Q8" s="39">
        <v>289.827</v>
      </c>
    </row>
    <row r="9" spans="1:18" s="1" customFormat="1" ht="12.75" customHeight="1">
      <c r="A9" s="172"/>
      <c r="B9" s="71" t="s">
        <v>105</v>
      </c>
      <c r="C9" s="167"/>
      <c r="D9" s="18" t="s">
        <v>179</v>
      </c>
      <c r="E9" s="43">
        <v>36.588000000000001</v>
      </c>
      <c r="F9" s="43">
        <v>7.6779999999999999</v>
      </c>
      <c r="G9" s="43">
        <v>14.05</v>
      </c>
      <c r="H9" s="43">
        <v>19.789000000000001</v>
      </c>
      <c r="I9" s="39">
        <v>27.995999999999999</v>
      </c>
      <c r="J9" s="39">
        <v>5.681</v>
      </c>
      <c r="K9" s="39">
        <v>11.478</v>
      </c>
      <c r="L9" s="39">
        <v>17.335999999999999</v>
      </c>
      <c r="M9" s="39">
        <v>22.527999999999999</v>
      </c>
      <c r="N9" s="39">
        <v>4.2350000000000003</v>
      </c>
      <c r="O9" s="39">
        <v>8.3719999999999999</v>
      </c>
      <c r="P9" s="39">
        <v>12.651999999999999</v>
      </c>
      <c r="Q9" s="39">
        <v>16.959</v>
      </c>
    </row>
    <row r="10" spans="1:18" s="1" customFormat="1" ht="12.75" customHeight="1">
      <c r="A10" s="172"/>
      <c r="B10" s="71" t="s">
        <v>52</v>
      </c>
      <c r="C10" s="167"/>
      <c r="D10" s="18" t="s">
        <v>180</v>
      </c>
      <c r="E10" s="43">
        <v>307.76499999999999</v>
      </c>
      <c r="F10" s="43">
        <v>82.831999999999994</v>
      </c>
      <c r="G10" s="43">
        <v>163.011</v>
      </c>
      <c r="H10" s="43">
        <v>241.83699999999999</v>
      </c>
      <c r="I10" s="39">
        <v>318.40499999999997</v>
      </c>
      <c r="J10" s="39">
        <v>75.138999999999996</v>
      </c>
      <c r="K10" s="39">
        <v>148.32300000000001</v>
      </c>
      <c r="L10" s="39">
        <v>220.66399999999999</v>
      </c>
      <c r="M10" s="39">
        <v>292.27100000000002</v>
      </c>
      <c r="N10" s="39">
        <v>65.641999999999996</v>
      </c>
      <c r="O10" s="39">
        <v>134.453</v>
      </c>
      <c r="P10" s="39">
        <v>203.65</v>
      </c>
      <c r="Q10" s="39">
        <v>266.99799999999999</v>
      </c>
    </row>
    <row r="11" spans="1:18" s="1" customFormat="1" ht="12.75" customHeight="1">
      <c r="A11" s="172"/>
      <c r="B11" s="71" t="s">
        <v>108</v>
      </c>
      <c r="C11" s="167"/>
      <c r="D11" s="19" t="s">
        <v>144</v>
      </c>
      <c r="E11" s="101">
        <v>6.194</v>
      </c>
      <c r="F11" s="101">
        <v>1.552</v>
      </c>
      <c r="G11" s="101">
        <v>2.2400000000000002</v>
      </c>
      <c r="H11" s="101">
        <v>3.3969999999999998</v>
      </c>
      <c r="I11" s="39">
        <v>4.5359999999999996</v>
      </c>
      <c r="J11" s="39">
        <v>1.827</v>
      </c>
      <c r="K11" s="39">
        <v>3.7280000000000002</v>
      </c>
      <c r="L11" s="39">
        <v>5.6680000000000001</v>
      </c>
      <c r="M11" s="39">
        <v>7.6319999999999997</v>
      </c>
      <c r="N11" s="39">
        <v>2.0630000000000002</v>
      </c>
      <c r="O11" s="39">
        <v>2.754</v>
      </c>
      <c r="P11" s="39">
        <v>4.1550000000000002</v>
      </c>
      <c r="Q11" s="39">
        <v>5.87</v>
      </c>
    </row>
    <row r="12" spans="1:18" s="1" customFormat="1" ht="12.75" customHeight="1">
      <c r="A12" s="14" t="s">
        <v>25</v>
      </c>
      <c r="B12" s="14"/>
      <c r="C12" s="30" t="s">
        <v>181</v>
      </c>
      <c r="D12" s="30"/>
      <c r="E12" s="38">
        <f t="shared" ref="E12:H12" si="0">E4-E8</f>
        <v>794.95499999999993</v>
      </c>
      <c r="F12" s="38">
        <f t="shared" si="0"/>
        <v>196.42100000000005</v>
      </c>
      <c r="G12" s="38">
        <f t="shared" si="0"/>
        <v>395.59899999999993</v>
      </c>
      <c r="H12" s="38">
        <f t="shared" si="0"/>
        <v>619.94800000000009</v>
      </c>
      <c r="I12" s="38">
        <f t="shared" ref="I12:N12" si="1">I4-I8</f>
        <v>826.05799999999999</v>
      </c>
      <c r="J12" s="38">
        <f t="shared" si="1"/>
        <v>210.30500000000001</v>
      </c>
      <c r="K12" s="38">
        <f t="shared" si="1"/>
        <v>432.23099999999999</v>
      </c>
      <c r="L12" s="38">
        <f t="shared" si="1"/>
        <v>663.61300000000006</v>
      </c>
      <c r="M12" s="38">
        <f t="shared" si="1"/>
        <v>907.79</v>
      </c>
      <c r="N12" s="38">
        <f t="shared" si="1"/>
        <v>227.38600000000002</v>
      </c>
      <c r="O12" s="38">
        <f t="shared" ref="O12:Q12" si="2">O4-O8</f>
        <v>462.05900000000003</v>
      </c>
      <c r="P12" s="38">
        <f t="shared" si="2"/>
        <v>720.39499999999998</v>
      </c>
      <c r="Q12" s="38">
        <f t="shared" si="2"/>
        <v>987.84399999999982</v>
      </c>
    </row>
    <row r="13" spans="1:18" s="6" customFormat="1" ht="12.75" customHeight="1">
      <c r="A13" s="71" t="s">
        <v>26</v>
      </c>
      <c r="B13" s="87"/>
      <c r="C13" s="18" t="s">
        <v>279</v>
      </c>
      <c r="D13" s="96"/>
      <c r="E13" s="102">
        <v>89.28</v>
      </c>
      <c r="F13" s="102">
        <v>23.405000000000001</v>
      </c>
      <c r="G13" s="102">
        <v>51.406999999999996</v>
      </c>
      <c r="H13" s="102">
        <v>81.929000000000002</v>
      </c>
      <c r="I13" s="39">
        <v>107.97</v>
      </c>
      <c r="J13" s="39">
        <v>25.777000000000001</v>
      </c>
      <c r="K13" s="39">
        <v>60.186</v>
      </c>
      <c r="L13" s="39">
        <v>90.540999999999997</v>
      </c>
      <c r="M13" s="39">
        <v>118.66800000000001</v>
      </c>
      <c r="N13" s="39">
        <v>25.593</v>
      </c>
      <c r="O13" s="39">
        <v>61.078000000000003</v>
      </c>
      <c r="P13" s="155">
        <v>102.004</v>
      </c>
      <c r="Q13" s="155">
        <v>133.702</v>
      </c>
    </row>
    <row r="14" spans="1:18" s="6" customFormat="1" ht="12.75" customHeight="1">
      <c r="A14" s="71" t="s">
        <v>15</v>
      </c>
      <c r="B14" s="87"/>
      <c r="C14" s="18" t="s">
        <v>281</v>
      </c>
      <c r="D14" s="96"/>
      <c r="E14" s="102">
        <v>17.015000000000001</v>
      </c>
      <c r="F14" s="102">
        <v>2.6789999999999998</v>
      </c>
      <c r="G14" s="102">
        <v>5.9560000000000004</v>
      </c>
      <c r="H14" s="102">
        <v>9.5820000000000007</v>
      </c>
      <c r="I14" s="39">
        <v>14.574</v>
      </c>
      <c r="J14" s="39">
        <v>3.081</v>
      </c>
      <c r="K14" s="39">
        <v>6.4640000000000004</v>
      </c>
      <c r="L14" s="39">
        <v>9.9540000000000006</v>
      </c>
      <c r="M14" s="39">
        <v>13.081</v>
      </c>
      <c r="N14" s="39">
        <v>2.4009999999999998</v>
      </c>
      <c r="O14" s="39">
        <v>5.65</v>
      </c>
      <c r="P14" s="155">
        <v>8.5679999999999996</v>
      </c>
      <c r="Q14" s="155">
        <v>11.132</v>
      </c>
    </row>
    <row r="15" spans="1:18" s="6" customFormat="1" ht="12.75" customHeight="1">
      <c r="A15" s="71" t="s">
        <v>47</v>
      </c>
      <c r="B15" s="71"/>
      <c r="C15" s="18" t="s">
        <v>182</v>
      </c>
      <c r="D15" s="18"/>
      <c r="E15" s="103">
        <v>14.808</v>
      </c>
      <c r="F15" s="103">
        <v>2.9790000000000001</v>
      </c>
      <c r="G15" s="103">
        <v>6.992</v>
      </c>
      <c r="H15" s="103">
        <v>10.976000000000001</v>
      </c>
      <c r="I15" s="39">
        <v>15.829000000000001</v>
      </c>
      <c r="J15" s="39">
        <v>4.13</v>
      </c>
      <c r="K15" s="39">
        <v>12.087</v>
      </c>
      <c r="L15" s="39">
        <v>17.826000000000001</v>
      </c>
      <c r="M15" s="39">
        <v>23.027999999999999</v>
      </c>
      <c r="N15" s="39">
        <v>4.819</v>
      </c>
      <c r="O15" s="39">
        <v>9.4429999999999996</v>
      </c>
      <c r="P15" s="155">
        <v>14.291</v>
      </c>
      <c r="Q15" s="155">
        <v>18.632000000000001</v>
      </c>
    </row>
    <row r="16" spans="1:18" s="6" customFormat="1" ht="12.75" customHeight="1">
      <c r="A16" s="71" t="s">
        <v>48</v>
      </c>
      <c r="B16" s="71"/>
      <c r="C16" s="18" t="s">
        <v>183</v>
      </c>
      <c r="D16" s="18"/>
      <c r="E16" s="103">
        <v>-0.156</v>
      </c>
      <c r="F16" s="103">
        <v>-4.3390000000000004</v>
      </c>
      <c r="G16" s="103">
        <v>-5.6639999999999997</v>
      </c>
      <c r="H16" s="103">
        <v>-2.5459999999999998</v>
      </c>
      <c r="I16" s="39">
        <v>-0.64400000000000002</v>
      </c>
      <c r="J16" s="39">
        <v>-2.3530000000000002</v>
      </c>
      <c r="K16" s="39">
        <v>0.19900000000000001</v>
      </c>
      <c r="L16" s="39">
        <v>-2.6030000000000002</v>
      </c>
      <c r="M16" s="39">
        <v>-5.8019999999999996</v>
      </c>
      <c r="N16" s="39">
        <v>-0.442</v>
      </c>
      <c r="O16" s="39">
        <v>-5.4740000000000002</v>
      </c>
      <c r="P16" s="155">
        <v>-8.7799999999999994</v>
      </c>
      <c r="Q16" s="155">
        <v>-11.618</v>
      </c>
    </row>
    <row r="17" spans="1:17" s="6" customFormat="1" ht="12.75" customHeight="1">
      <c r="A17" s="14" t="s">
        <v>17</v>
      </c>
      <c r="B17" s="14"/>
      <c r="C17" s="30" t="s">
        <v>184</v>
      </c>
      <c r="D17" s="98"/>
      <c r="E17" s="38">
        <f t="shared" ref="E17:I17" si="3">E12+E13-E14+E15+E16</f>
        <v>881.87199999999996</v>
      </c>
      <c r="F17" s="38">
        <f t="shared" si="3"/>
        <v>215.78700000000006</v>
      </c>
      <c r="G17" s="38">
        <f t="shared" si="3"/>
        <v>442.37799999999993</v>
      </c>
      <c r="H17" s="38">
        <f t="shared" si="3"/>
        <v>700.72500000000002</v>
      </c>
      <c r="I17" s="38">
        <f t="shared" si="3"/>
        <v>934.63900000000001</v>
      </c>
      <c r="J17" s="38">
        <f t="shared" ref="J17:N17" si="4">J12+J13-J14+J15+J16</f>
        <v>234.77799999999999</v>
      </c>
      <c r="K17" s="38">
        <f t="shared" si="4"/>
        <v>498.23899999999998</v>
      </c>
      <c r="L17" s="38">
        <f t="shared" si="4"/>
        <v>759.42300000000012</v>
      </c>
      <c r="M17" s="38">
        <f t="shared" si="4"/>
        <v>1030.6030000000001</v>
      </c>
      <c r="N17" s="38">
        <f t="shared" si="4"/>
        <v>254.95499999999998</v>
      </c>
      <c r="O17" s="38">
        <f t="shared" ref="O17:Q17" si="5">O12+O13-O14+O15+O16</f>
        <v>521.45600000000002</v>
      </c>
      <c r="P17" s="38">
        <f t="shared" si="5"/>
        <v>819.3420000000001</v>
      </c>
      <c r="Q17" s="38">
        <f t="shared" si="5"/>
        <v>1117.4279999999999</v>
      </c>
    </row>
    <row r="18" spans="1:17" s="6" customFormat="1" ht="12.75" customHeight="1">
      <c r="A18" s="71" t="s">
        <v>27</v>
      </c>
      <c r="B18" s="71"/>
      <c r="C18" s="63" t="s">
        <v>283</v>
      </c>
      <c r="D18" s="96"/>
      <c r="E18" s="102">
        <v>15.07</v>
      </c>
      <c r="F18" s="102">
        <v>1.458</v>
      </c>
      <c r="G18" s="102">
        <v>3.3839999999999999</v>
      </c>
      <c r="H18" s="102">
        <v>6.0609999999999999</v>
      </c>
      <c r="I18" s="39">
        <v>14.065</v>
      </c>
      <c r="J18" s="39">
        <v>0.86699999999999999</v>
      </c>
      <c r="K18" s="39">
        <v>2.42</v>
      </c>
      <c r="L18" s="39">
        <v>4.1459999999999999</v>
      </c>
      <c r="M18" s="39">
        <v>7.34</v>
      </c>
      <c r="N18" s="39">
        <v>2.4449999999999998</v>
      </c>
      <c r="O18" s="39">
        <v>4.359</v>
      </c>
      <c r="P18" s="39">
        <v>10.452</v>
      </c>
      <c r="Q18" s="39">
        <v>20.757000000000001</v>
      </c>
    </row>
    <row r="19" spans="1:17" s="6" customFormat="1" ht="12.75" customHeight="1">
      <c r="A19" s="71" t="s">
        <v>16</v>
      </c>
      <c r="B19" s="87"/>
      <c r="C19" s="63" t="s">
        <v>284</v>
      </c>
      <c r="D19" s="96"/>
      <c r="E19" s="102">
        <v>40.991</v>
      </c>
      <c r="F19" s="102">
        <v>9.2989999999999995</v>
      </c>
      <c r="G19" s="102">
        <v>20.303999999999998</v>
      </c>
      <c r="H19" s="102">
        <v>31.477</v>
      </c>
      <c r="I19" s="39">
        <v>43.512</v>
      </c>
      <c r="J19" s="39">
        <v>11.621</v>
      </c>
      <c r="K19" s="39">
        <v>23.202999999999999</v>
      </c>
      <c r="L19" s="39">
        <v>36.987000000000002</v>
      </c>
      <c r="M19" s="39">
        <v>50.628999999999998</v>
      </c>
      <c r="N19" s="39">
        <v>13.859</v>
      </c>
      <c r="O19" s="39">
        <v>26.437999999999999</v>
      </c>
      <c r="P19" s="39">
        <v>47.802999999999997</v>
      </c>
      <c r="Q19" s="39">
        <v>58.792999999999999</v>
      </c>
    </row>
    <row r="20" spans="1:17" s="1" customFormat="1" ht="12.75" customHeight="1">
      <c r="A20" s="71" t="s">
        <v>18</v>
      </c>
      <c r="B20" s="71"/>
      <c r="C20" s="18" t="s">
        <v>185</v>
      </c>
      <c r="D20" s="18"/>
      <c r="E20" s="104">
        <v>554.50199999999995</v>
      </c>
      <c r="F20" s="104">
        <v>128.48400000000001</v>
      </c>
      <c r="G20" s="104">
        <v>252.50299999999999</v>
      </c>
      <c r="H20" s="104">
        <v>388.37099999999998</v>
      </c>
      <c r="I20" s="39">
        <v>558.22299999999996</v>
      </c>
      <c r="J20" s="39">
        <v>128.16399999999999</v>
      </c>
      <c r="K20" s="39">
        <f>K21+K22+K23</f>
        <v>274.87599999999998</v>
      </c>
      <c r="L20" s="39">
        <f>L21+L22+L23</f>
        <v>408.38200000000001</v>
      </c>
      <c r="M20" s="39">
        <f>M21+M22+M23</f>
        <v>569.28099999999995</v>
      </c>
      <c r="N20" s="39">
        <v>141.73099999999999</v>
      </c>
      <c r="O20" s="39">
        <v>291.56599999999997</v>
      </c>
      <c r="P20" s="39">
        <v>443.76299999999998</v>
      </c>
      <c r="Q20" s="39">
        <v>622.02499999999998</v>
      </c>
    </row>
    <row r="21" spans="1:17" s="1" customFormat="1" ht="12.75" customHeight="1">
      <c r="A21" s="172"/>
      <c r="B21" s="71" t="s">
        <v>28</v>
      </c>
      <c r="C21" s="167"/>
      <c r="D21" s="18" t="s">
        <v>186</v>
      </c>
      <c r="E21" s="104">
        <v>87.808000000000007</v>
      </c>
      <c r="F21" s="104">
        <v>21.21</v>
      </c>
      <c r="G21" s="104">
        <v>40.701999999999998</v>
      </c>
      <c r="H21" s="104">
        <v>64.620999999999995</v>
      </c>
      <c r="I21" s="39">
        <v>89.463999999999999</v>
      </c>
      <c r="J21" s="39">
        <v>19.201000000000001</v>
      </c>
      <c r="K21" s="39">
        <v>43.579000000000001</v>
      </c>
      <c r="L21" s="39">
        <v>65.152000000000001</v>
      </c>
      <c r="M21" s="39">
        <v>90.78</v>
      </c>
      <c r="N21" s="39">
        <v>21.384</v>
      </c>
      <c r="O21" s="39">
        <v>46.149000000000001</v>
      </c>
      <c r="P21" s="39">
        <v>67.52</v>
      </c>
      <c r="Q21" s="39">
        <v>92.849000000000004</v>
      </c>
    </row>
    <row r="22" spans="1:17" s="1" customFormat="1" ht="12.75" customHeight="1">
      <c r="A22" s="172"/>
      <c r="B22" s="71" t="s">
        <v>29</v>
      </c>
      <c r="C22" s="167"/>
      <c r="D22" s="18" t="s">
        <v>187</v>
      </c>
      <c r="E22" s="104">
        <v>258.34899999999999</v>
      </c>
      <c r="F22" s="104">
        <v>58.273000000000003</v>
      </c>
      <c r="G22" s="104">
        <v>120.51900000000001</v>
      </c>
      <c r="H22" s="104">
        <v>189.702</v>
      </c>
      <c r="I22" s="39">
        <v>266.01799999999997</v>
      </c>
      <c r="J22" s="39">
        <v>58.886000000000003</v>
      </c>
      <c r="K22" s="39">
        <v>131.55199999999999</v>
      </c>
      <c r="L22" s="39">
        <v>199.61699999999999</v>
      </c>
      <c r="M22" s="39">
        <v>274.096</v>
      </c>
      <c r="N22" s="39">
        <v>65.986000000000004</v>
      </c>
      <c r="O22" s="39">
        <v>142.285</v>
      </c>
      <c r="P22" s="39">
        <v>214.92500000000001</v>
      </c>
      <c r="Q22" s="39">
        <v>296.40300000000002</v>
      </c>
    </row>
    <row r="23" spans="1:17" s="1" customFormat="1" ht="12.75" customHeight="1">
      <c r="A23" s="172"/>
      <c r="B23" s="71" t="s">
        <v>30</v>
      </c>
      <c r="C23" s="167"/>
      <c r="D23" s="18" t="s">
        <v>144</v>
      </c>
      <c r="E23" s="104">
        <v>208.345</v>
      </c>
      <c r="F23" s="104">
        <v>49.000999999999998</v>
      </c>
      <c r="G23" s="104">
        <v>91.281999999999996</v>
      </c>
      <c r="H23" s="104">
        <v>134.048</v>
      </c>
      <c r="I23" s="39">
        <v>202.74100000000001</v>
      </c>
      <c r="J23" s="39">
        <v>50.076999999999998</v>
      </c>
      <c r="K23" s="39">
        <v>99.745000000000005</v>
      </c>
      <c r="L23" s="39">
        <v>143.613</v>
      </c>
      <c r="M23" s="39">
        <v>204.405</v>
      </c>
      <c r="N23" s="39">
        <v>54.360999999999997</v>
      </c>
      <c r="O23" s="39">
        <v>103.13200000000001</v>
      </c>
      <c r="P23" s="39">
        <v>161.31800000000001</v>
      </c>
      <c r="Q23" s="39">
        <v>232.773</v>
      </c>
    </row>
    <row r="24" spans="1:17" s="1" customFormat="1" ht="12.75" customHeight="1">
      <c r="A24" s="150" t="s">
        <v>20</v>
      </c>
      <c r="B24" s="111"/>
      <c r="C24" s="188" t="s">
        <v>188</v>
      </c>
      <c r="D24" s="188"/>
      <c r="E24" s="105">
        <v>18.231999999999999</v>
      </c>
      <c r="F24" s="105">
        <v>2.3919999999999999</v>
      </c>
      <c r="G24" s="105">
        <v>4.0090000000000003</v>
      </c>
      <c r="H24" s="105">
        <v>5.734</v>
      </c>
      <c r="I24" s="39">
        <v>8.4589999999999996</v>
      </c>
      <c r="J24" s="39">
        <v>3.9089999999999998</v>
      </c>
      <c r="K24" s="39">
        <v>8.1280000000000001</v>
      </c>
      <c r="L24" s="39">
        <v>12.988</v>
      </c>
      <c r="M24" s="39">
        <v>18.841000000000001</v>
      </c>
      <c r="N24" s="39">
        <v>3.9550000000000001</v>
      </c>
      <c r="O24" s="39">
        <v>8.1560000000000006</v>
      </c>
      <c r="P24" s="39">
        <v>13.878</v>
      </c>
      <c r="Q24" s="39">
        <v>19.484999999999999</v>
      </c>
    </row>
    <row r="25" spans="1:17" s="6" customFormat="1" ht="12.75" customHeight="1">
      <c r="A25" s="71" t="s">
        <v>67</v>
      </c>
      <c r="B25" s="87"/>
      <c r="C25" s="63" t="s">
        <v>189</v>
      </c>
      <c r="D25" s="16"/>
      <c r="E25" s="106">
        <v>127.271</v>
      </c>
      <c r="F25" s="106">
        <v>6.335</v>
      </c>
      <c r="G25" s="106">
        <v>39.341999999999999</v>
      </c>
      <c r="H25" s="106">
        <v>82.025999999999996</v>
      </c>
      <c r="I25" s="37">
        <v>197.44499999999999</v>
      </c>
      <c r="J25" s="37">
        <v>-2.3730000000000002</v>
      </c>
      <c r="K25" s="37">
        <v>44.122999999999998</v>
      </c>
      <c r="L25" s="37">
        <v>106.117</v>
      </c>
      <c r="M25" s="37">
        <v>227.73599999999999</v>
      </c>
      <c r="N25" s="37">
        <v>-7.5250000000000004</v>
      </c>
      <c r="O25" s="37">
        <v>66.353999999999999</v>
      </c>
      <c r="P25" s="37">
        <v>111.92</v>
      </c>
      <c r="Q25" s="37">
        <v>179.53100000000001</v>
      </c>
    </row>
    <row r="26" spans="1:17" s="1" customFormat="1" ht="12.75" customHeight="1">
      <c r="A26" s="30" t="s">
        <v>58</v>
      </c>
      <c r="B26" s="14"/>
      <c r="C26" s="30" t="s">
        <v>190</v>
      </c>
      <c r="D26" s="14"/>
      <c r="E26" s="38">
        <f t="shared" ref="E26:H26" si="6">E17+E18-E19-E20-E24-E25</f>
        <v>155.94600000000008</v>
      </c>
      <c r="F26" s="38">
        <f t="shared" si="6"/>
        <v>70.735000000000056</v>
      </c>
      <c r="G26" s="38">
        <f t="shared" si="6"/>
        <v>129.60399999999998</v>
      </c>
      <c r="H26" s="38">
        <f t="shared" si="6"/>
        <v>199.17800000000011</v>
      </c>
      <c r="I26" s="38">
        <f t="shared" ref="I26:L26" si="7">I17+I18-I19-I20-I24-I25</f>
        <v>141.06500000000005</v>
      </c>
      <c r="J26" s="38">
        <f t="shared" si="7"/>
        <v>94.323999999999984</v>
      </c>
      <c r="K26" s="38">
        <f t="shared" si="7"/>
        <v>150.32900000000006</v>
      </c>
      <c r="L26" s="38">
        <f t="shared" si="7"/>
        <v>199.09500000000008</v>
      </c>
      <c r="M26" s="38">
        <f t="shared" ref="M26:N26" si="8">M17+M18-M19-M20-M24-M25</f>
        <v>171.45600000000002</v>
      </c>
      <c r="N26" s="38">
        <f t="shared" si="8"/>
        <v>105.37999999999998</v>
      </c>
      <c r="O26" s="38">
        <f t="shared" ref="O26:Q26" si="9">O17+O18-O19-O20-O24-O25</f>
        <v>133.3010000000001</v>
      </c>
      <c r="P26" s="38">
        <f t="shared" si="9"/>
        <v>212.43000000000012</v>
      </c>
      <c r="Q26" s="38">
        <f t="shared" si="9"/>
        <v>258.35100000000006</v>
      </c>
    </row>
    <row r="27" spans="1:17" s="1" customFormat="1" ht="12.75" customHeight="1">
      <c r="A27" s="71" t="s">
        <v>59</v>
      </c>
      <c r="B27" s="71"/>
      <c r="C27" s="187" t="s">
        <v>191</v>
      </c>
      <c r="D27" s="187"/>
      <c r="E27" s="107">
        <v>10.163</v>
      </c>
      <c r="F27" s="107">
        <v>2.2559999999999998</v>
      </c>
      <c r="G27" s="107">
        <v>5.4980000000000002</v>
      </c>
      <c r="H27" s="107">
        <v>7.8390000000000004</v>
      </c>
      <c r="I27" s="39">
        <v>10.869</v>
      </c>
      <c r="J27" s="39">
        <v>2.5019999999999998</v>
      </c>
      <c r="K27" s="39">
        <v>4.9980000000000002</v>
      </c>
      <c r="L27" s="39">
        <v>7.399</v>
      </c>
      <c r="M27" s="39">
        <v>11.632999999999999</v>
      </c>
      <c r="N27" s="39">
        <v>2.5019999999999998</v>
      </c>
      <c r="O27" s="39">
        <v>4.8570000000000002</v>
      </c>
      <c r="P27" s="39">
        <v>6.1840000000000002</v>
      </c>
      <c r="Q27" s="39">
        <v>9.6649999999999991</v>
      </c>
    </row>
    <row r="28" spans="1:17" s="1" customFormat="1" ht="12.75" customHeight="1">
      <c r="A28" s="14" t="s">
        <v>13</v>
      </c>
      <c r="B28" s="14"/>
      <c r="C28" s="30" t="s">
        <v>192</v>
      </c>
      <c r="D28" s="14"/>
      <c r="E28" s="38">
        <f t="shared" ref="E28:H28" si="10">E26-E27</f>
        <v>145.78300000000007</v>
      </c>
      <c r="F28" s="38">
        <v>68.742000000000004</v>
      </c>
      <c r="G28" s="38">
        <f t="shared" si="10"/>
        <v>124.10599999999998</v>
      </c>
      <c r="H28" s="38">
        <f t="shared" si="10"/>
        <v>191.33900000000011</v>
      </c>
      <c r="I28" s="38">
        <f>I26-I27</f>
        <v>130.19600000000005</v>
      </c>
      <c r="J28" s="38">
        <f>J26-J27</f>
        <v>91.821999999999989</v>
      </c>
      <c r="K28" s="38">
        <f>K26-K27</f>
        <v>145.33100000000007</v>
      </c>
      <c r="L28" s="38">
        <f>L26-L27</f>
        <v>191.69600000000008</v>
      </c>
      <c r="M28" s="38">
        <f>M26-M27</f>
        <v>159.82300000000001</v>
      </c>
      <c r="N28" s="38">
        <f t="shared" ref="N28:O28" si="11">N26-N27</f>
        <v>102.87799999999999</v>
      </c>
      <c r="O28" s="38">
        <f t="shared" si="11"/>
        <v>128.4440000000001</v>
      </c>
      <c r="P28" s="38">
        <f t="shared" ref="P28:Q28" si="12">P26-P27</f>
        <v>206.24600000000012</v>
      </c>
      <c r="Q28" s="38">
        <f t="shared" si="12"/>
        <v>248.68600000000006</v>
      </c>
    </row>
    <row r="29" spans="1:17" s="1" customFormat="1" ht="12.75" customHeight="1">
      <c r="A29" s="134"/>
      <c r="B29" s="135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6"/>
    </row>
    <row r="30" spans="1:17" ht="12.75" customHeight="1">
      <c r="A30" s="122" t="s">
        <v>219</v>
      </c>
      <c r="B30" s="123"/>
      <c r="C30" s="124" t="s">
        <v>220</v>
      </c>
      <c r="D30" s="125"/>
      <c r="E30" s="137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9"/>
    </row>
    <row r="31" spans="1:17" s="1" customFormat="1" ht="13.5">
      <c r="A31" s="71" t="s">
        <v>65</v>
      </c>
      <c r="B31" s="71"/>
      <c r="C31" s="18" t="s">
        <v>193</v>
      </c>
      <c r="D31" s="97"/>
      <c r="E31" s="146">
        <v>6.5982404040915421</v>
      </c>
      <c r="F31" s="108">
        <v>11.65</v>
      </c>
      <c r="G31" s="108">
        <v>10.32</v>
      </c>
      <c r="H31" s="108">
        <v>10.39</v>
      </c>
      <c r="I31" s="22">
        <v>5.21</v>
      </c>
      <c r="J31" s="22">
        <v>14</v>
      </c>
      <c r="K31" s="22">
        <v>10.91</v>
      </c>
      <c r="L31" s="22">
        <v>9.4600000000000009</v>
      </c>
      <c r="M31" s="22">
        <v>5.84</v>
      </c>
      <c r="N31" s="22">
        <v>14.221650838413579</v>
      </c>
      <c r="O31" s="22">
        <v>8.8000000000000007</v>
      </c>
      <c r="P31" s="22">
        <v>9.2174382789759299</v>
      </c>
      <c r="Q31" s="22">
        <v>8.1476827203508737</v>
      </c>
    </row>
    <row r="32" spans="1:17" s="1" customFormat="1" ht="13.5">
      <c r="A32" s="71" t="s">
        <v>66</v>
      </c>
      <c r="B32" s="71"/>
      <c r="C32" s="18" t="s">
        <v>194</v>
      </c>
      <c r="D32" s="18"/>
      <c r="E32" s="147">
        <v>1.3674053424495531</v>
      </c>
      <c r="F32" s="109">
        <v>2.34</v>
      </c>
      <c r="G32" s="109">
        <v>2.1</v>
      </c>
      <c r="H32" s="109">
        <v>2.12</v>
      </c>
      <c r="I32" s="22">
        <v>1.06</v>
      </c>
      <c r="J32" s="22">
        <v>2.82</v>
      </c>
      <c r="K32" s="22">
        <v>2.2000000000000002</v>
      </c>
      <c r="L32" s="22">
        <v>1.91</v>
      </c>
      <c r="M32" s="22">
        <v>1.18</v>
      </c>
      <c r="N32" s="22">
        <v>2.8684185350197375</v>
      </c>
      <c r="O32" s="22">
        <v>1.78</v>
      </c>
      <c r="P32" s="22">
        <v>1.8862611294637397</v>
      </c>
      <c r="Q32" s="22">
        <v>1.6863558038642739</v>
      </c>
    </row>
    <row r="33" spans="1:17" s="1" customFormat="1" ht="13.5">
      <c r="A33" s="71" t="s">
        <v>110</v>
      </c>
      <c r="B33" s="71"/>
      <c r="C33" s="18" t="s">
        <v>195</v>
      </c>
      <c r="D33" s="18"/>
      <c r="E33" s="18">
        <v>19.899999999999999</v>
      </c>
      <c r="F33" s="18">
        <v>20.36</v>
      </c>
      <c r="G33" s="18">
        <v>20.399999999999999</v>
      </c>
      <c r="H33" s="18">
        <v>20.5</v>
      </c>
      <c r="I33" s="17">
        <v>20.145899744824753</v>
      </c>
      <c r="J33" s="17">
        <v>20.2</v>
      </c>
      <c r="K33" s="17">
        <v>20.100000000000001</v>
      </c>
      <c r="L33" s="17">
        <v>20.2</v>
      </c>
      <c r="M33" s="17">
        <v>20.100000000000001</v>
      </c>
      <c r="N33" s="17">
        <v>19.887930330101316</v>
      </c>
      <c r="O33" s="17">
        <v>20.100000000000001</v>
      </c>
      <c r="P33" s="17">
        <v>20.936857993057206</v>
      </c>
      <c r="Q33" s="17">
        <v>21.341782649923651</v>
      </c>
    </row>
    <row r="34" spans="1:17" s="1" customFormat="1" ht="12.75" customHeight="1">
      <c r="A34" s="36" t="s">
        <v>112</v>
      </c>
      <c r="B34" s="35"/>
      <c r="C34" s="36" t="s">
        <v>152</v>
      </c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24"/>
      <c r="O34" s="24"/>
      <c r="P34" s="24"/>
      <c r="Q34" s="24"/>
    </row>
    <row r="35" spans="1:17" ht="22.5" customHeight="1">
      <c r="A35" s="184" t="s">
        <v>63</v>
      </c>
      <c r="B35" s="184"/>
      <c r="C35" s="21" t="s">
        <v>196</v>
      </c>
      <c r="D35" s="5"/>
      <c r="E35" s="5"/>
      <c r="F35" s="5"/>
      <c r="G35" s="5"/>
      <c r="H35" s="5"/>
      <c r="M35" s="164"/>
      <c r="N35" s="164"/>
      <c r="O35" s="164"/>
      <c r="P35" s="164"/>
      <c r="Q35" s="164"/>
    </row>
    <row r="36" spans="1:17" ht="21" customHeight="1">
      <c r="A36" s="185" t="s">
        <v>64</v>
      </c>
      <c r="B36" s="185"/>
      <c r="C36" s="21" t="s">
        <v>197</v>
      </c>
      <c r="D36" s="5"/>
      <c r="E36" s="5"/>
      <c r="F36" s="5"/>
      <c r="G36" s="5"/>
      <c r="H36" s="5"/>
      <c r="L36" s="44"/>
      <c r="M36" s="164"/>
      <c r="N36" s="164"/>
      <c r="O36" s="164"/>
      <c r="P36" s="164"/>
      <c r="Q36" s="164"/>
    </row>
    <row r="37" spans="1:17" ht="23.25" customHeight="1">
      <c r="A37" s="186" t="s">
        <v>111</v>
      </c>
      <c r="B37" s="186"/>
      <c r="C37" s="21" t="s">
        <v>198</v>
      </c>
      <c r="D37" s="5"/>
      <c r="E37" s="5"/>
      <c r="F37" s="5"/>
      <c r="G37" s="5"/>
      <c r="H37" s="5"/>
      <c r="M37" s="164"/>
      <c r="N37" s="164"/>
      <c r="O37" s="164"/>
      <c r="P37" s="164"/>
      <c r="Q37" s="164"/>
    </row>
    <row r="38" spans="1:17" ht="12.75" customHeight="1">
      <c r="A38" s="5"/>
      <c r="B38" s="5"/>
      <c r="C38" s="5"/>
      <c r="D38" s="5"/>
      <c r="E38" s="46"/>
      <c r="F38" s="46"/>
      <c r="G38" s="46"/>
      <c r="H38" s="46"/>
      <c r="I38" s="46"/>
      <c r="J38" s="46"/>
      <c r="K38" s="46"/>
      <c r="L38" s="46"/>
      <c r="M38" s="165"/>
      <c r="N38" s="165"/>
      <c r="O38" s="165"/>
      <c r="P38" s="165"/>
      <c r="Q38" s="165"/>
    </row>
    <row r="39" spans="1:17" ht="12.75" customHeight="1">
      <c r="M39" s="166"/>
      <c r="N39" s="166"/>
      <c r="O39" s="166"/>
      <c r="P39" s="166"/>
      <c r="Q39" s="166"/>
    </row>
    <row r="40" spans="1:17" ht="12.75" customHeight="1">
      <c r="M40" s="166"/>
      <c r="N40" s="166"/>
      <c r="O40" s="166"/>
      <c r="P40" s="166"/>
      <c r="Q40" s="166"/>
    </row>
    <row r="41" spans="1:17" ht="12.75" customHeight="1">
      <c r="M41" s="166"/>
      <c r="N41" s="166"/>
      <c r="O41" s="166"/>
      <c r="P41" s="166"/>
      <c r="Q41" s="166"/>
    </row>
    <row r="42" spans="1:17" ht="12.75" customHeight="1">
      <c r="M42" s="25"/>
      <c r="N42" s="25"/>
      <c r="O42" s="25"/>
      <c r="P42" s="25"/>
      <c r="Q42" s="25"/>
    </row>
  </sheetData>
  <sortState ref="D41:E74">
    <sortCondition descending="1" ref="E41:E74"/>
  </sortState>
  <mergeCells count="15">
    <mergeCell ref="A35:B35"/>
    <mergeCell ref="A36:B36"/>
    <mergeCell ref="A37:B37"/>
    <mergeCell ref="A3:B3"/>
    <mergeCell ref="C27:D27"/>
    <mergeCell ref="C21:C23"/>
    <mergeCell ref="C24:D24"/>
    <mergeCell ref="A21:A23"/>
    <mergeCell ref="A1:B1"/>
    <mergeCell ref="A2:B2"/>
    <mergeCell ref="C2:D2"/>
    <mergeCell ref="C5:C7"/>
    <mergeCell ref="C9:C11"/>
    <mergeCell ref="A5:A7"/>
    <mergeCell ref="A9:A11"/>
  </mergeCells>
  <phoneticPr fontId="0" type="noConversion"/>
  <printOptions horizontalCentered="1"/>
  <pageMargins left="0.57999999999999996" right="0.35" top="0.78740157480314965" bottom="0.78740157480314965" header="0.39370078740157483" footer="0.47244094488188981"/>
  <pageSetup paperSize="9" scale="71" orientation="portrait" r:id="rId1"/>
  <headerFooter alignWithMargins="0">
    <oddFooter>&amp;R&amp;"Times New Roman,Regular"&amp;11 33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E102"/>
  <sheetViews>
    <sheetView zoomScaleNormal="100" workbookViewId="0">
      <selection activeCell="R1" sqref="R1:AC1048576"/>
    </sheetView>
  </sheetViews>
  <sheetFormatPr defaultRowHeight="12.75"/>
  <cols>
    <col min="1" max="1" width="1.5703125" style="1" customWidth="1"/>
    <col min="2" max="2" width="50.7109375" style="1" customWidth="1"/>
    <col min="3" max="3" width="1.5703125" style="1" customWidth="1"/>
    <col min="4" max="4" width="50.7109375" style="1" customWidth="1"/>
    <col min="5" max="8" width="8.85546875" style="1" hidden="1" customWidth="1"/>
    <col min="9" max="12" width="8.5703125" style="1" hidden="1" customWidth="1"/>
    <col min="13" max="17" width="8.5703125" style="1" customWidth="1"/>
    <col min="18" max="16384" width="9.140625" style="1"/>
  </cols>
  <sheetData>
    <row r="1" spans="1:18" ht="14.25" customHeight="1">
      <c r="A1" s="191" t="s">
        <v>116</v>
      </c>
      <c r="B1" s="191"/>
      <c r="C1" s="191" t="s">
        <v>280</v>
      </c>
      <c r="D1" s="191"/>
      <c r="E1" s="114"/>
      <c r="F1" s="114"/>
      <c r="G1" s="114"/>
      <c r="H1" s="114"/>
    </row>
    <row r="2" spans="1:18" ht="31.5" customHeight="1">
      <c r="A2" s="182" t="s">
        <v>204</v>
      </c>
      <c r="B2" s="182"/>
      <c r="C2" s="182" t="s">
        <v>218</v>
      </c>
      <c r="D2" s="182"/>
      <c r="E2" s="32"/>
      <c r="F2" s="32"/>
      <c r="G2" s="32"/>
      <c r="H2" s="32"/>
      <c r="I2" s="32"/>
      <c r="J2" s="32"/>
      <c r="K2" s="32"/>
      <c r="L2" s="32"/>
    </row>
    <row r="3" spans="1:18" ht="13.5" customHeight="1">
      <c r="A3" s="198" t="s">
        <v>290</v>
      </c>
      <c r="B3" s="198"/>
      <c r="C3" s="192" t="s">
        <v>278</v>
      </c>
      <c r="D3" s="192"/>
      <c r="E3" s="100" t="s">
        <v>122</v>
      </c>
      <c r="F3" s="100" t="s">
        <v>123</v>
      </c>
      <c r="G3" s="100" t="s">
        <v>125</v>
      </c>
      <c r="H3" s="100" t="s">
        <v>124</v>
      </c>
      <c r="I3" s="56" t="s">
        <v>117</v>
      </c>
      <c r="J3" s="56" t="s">
        <v>118</v>
      </c>
      <c r="K3" s="56" t="s">
        <v>119</v>
      </c>
      <c r="L3" s="56" t="s">
        <v>120</v>
      </c>
      <c r="M3" s="56" t="s">
        <v>121</v>
      </c>
      <c r="N3" s="56" t="s">
        <v>199</v>
      </c>
      <c r="O3" s="56" t="s">
        <v>226</v>
      </c>
      <c r="P3" s="56" t="s">
        <v>229</v>
      </c>
      <c r="Q3" s="56" t="s">
        <v>291</v>
      </c>
    </row>
    <row r="4" spans="1:18" ht="12" customHeight="1">
      <c r="A4" s="30" t="s">
        <v>202</v>
      </c>
      <c r="B4" s="30"/>
      <c r="C4" s="30" t="s">
        <v>209</v>
      </c>
      <c r="D4" s="30"/>
      <c r="E4" s="38">
        <f t="shared" ref="E4:H4" si="0">E5+E9+E10+E11+E12+E13</f>
        <v>1521.402</v>
      </c>
      <c r="F4" s="38">
        <f t="shared" si="0"/>
        <v>387.18500000000006</v>
      </c>
      <c r="G4" s="38">
        <f t="shared" si="0"/>
        <v>762.73900000000003</v>
      </c>
      <c r="H4" s="38">
        <f t="shared" si="0"/>
        <v>1151.1130000000001</v>
      </c>
      <c r="I4" s="38">
        <f>I5+I9+I10+I11+I12+I13</f>
        <v>1626.4789999999998</v>
      </c>
      <c r="J4" s="38">
        <f t="shared" ref="J4:N4" si="1">J5+J9+J10+J11+J12+J13</f>
        <v>412.27600000000001</v>
      </c>
      <c r="K4" s="38">
        <f t="shared" si="1"/>
        <v>829.35899999999992</v>
      </c>
      <c r="L4" s="38">
        <f t="shared" si="1"/>
        <v>1233.2450000000001</v>
      </c>
      <c r="M4" s="38">
        <f t="shared" si="1"/>
        <v>1637.924</v>
      </c>
      <c r="N4" s="38">
        <f t="shared" si="1"/>
        <v>451.06000000000006</v>
      </c>
      <c r="O4" s="38">
        <f t="shared" ref="O4:P4" si="2">O5+O9+O10+O11+O12+O13</f>
        <v>884.24599999999987</v>
      </c>
      <c r="P4" s="38">
        <f t="shared" si="2"/>
        <v>1356.1969999999999</v>
      </c>
      <c r="Q4" s="38">
        <f t="shared" ref="Q4" si="3">Q5+Q9+Q10+Q11+Q12+Q13</f>
        <v>1803.6870000000001</v>
      </c>
    </row>
    <row r="5" spans="1:18" ht="12" customHeight="1">
      <c r="A5" s="118" t="s">
        <v>23</v>
      </c>
      <c r="B5" s="119"/>
      <c r="C5" s="18" t="s">
        <v>175</v>
      </c>
      <c r="D5" s="18"/>
      <c r="E5" s="45">
        <v>1145.502</v>
      </c>
      <c r="F5" s="45">
        <v>288.74600000000004</v>
      </c>
      <c r="G5" s="45">
        <v>574.9</v>
      </c>
      <c r="H5" s="45">
        <v>884.971</v>
      </c>
      <c r="I5" s="45">
        <f>I6+I7+I8</f>
        <v>1176.9949999999999</v>
      </c>
      <c r="J5" s="45">
        <v>292.952</v>
      </c>
      <c r="K5" s="45">
        <f t="shared" ref="K5:P5" si="4">K6+K7+K8</f>
        <v>595.76</v>
      </c>
      <c r="L5" s="45">
        <f t="shared" si="4"/>
        <v>907.28100000000006</v>
      </c>
      <c r="M5" s="45">
        <f t="shared" si="4"/>
        <v>1229.8519999999999</v>
      </c>
      <c r="N5" s="45">
        <f t="shared" si="4"/>
        <v>299.32600000000002</v>
      </c>
      <c r="O5" s="45">
        <f t="shared" si="4"/>
        <v>607.63799999999992</v>
      </c>
      <c r="P5" s="45">
        <f t="shared" si="4"/>
        <v>940.85199999999998</v>
      </c>
      <c r="Q5" s="45">
        <v>1277.671</v>
      </c>
      <c r="R5" s="161"/>
    </row>
    <row r="6" spans="1:18" ht="12.75" customHeight="1">
      <c r="A6" s="193"/>
      <c r="B6" s="120" t="s">
        <v>104</v>
      </c>
      <c r="C6" s="53"/>
      <c r="D6" s="19" t="s">
        <v>176</v>
      </c>
      <c r="E6" s="39">
        <v>56.948999999999998</v>
      </c>
      <c r="F6" s="39">
        <v>16.492000000000001</v>
      </c>
      <c r="G6" s="39">
        <v>34.174999999999997</v>
      </c>
      <c r="H6" s="39">
        <v>87.326999999999998</v>
      </c>
      <c r="I6" s="37">
        <v>81.36</v>
      </c>
      <c r="J6" s="37">
        <v>21.087</v>
      </c>
      <c r="K6" s="37">
        <v>43.822000000000003</v>
      </c>
      <c r="L6" s="37">
        <v>63.061</v>
      </c>
      <c r="M6" s="37">
        <v>81.010999999999996</v>
      </c>
      <c r="N6" s="37">
        <v>17.922999999999998</v>
      </c>
      <c r="O6" s="37">
        <v>35.338999999999999</v>
      </c>
      <c r="P6" s="37">
        <v>50.832000000000001</v>
      </c>
      <c r="Q6" s="37">
        <v>66.503</v>
      </c>
    </row>
    <row r="7" spans="1:18" ht="12" customHeight="1">
      <c r="A7" s="193"/>
      <c r="B7" s="121" t="s">
        <v>51</v>
      </c>
      <c r="C7" s="54"/>
      <c r="D7" s="18" t="s">
        <v>177</v>
      </c>
      <c r="E7" s="39">
        <v>1088.153</v>
      </c>
      <c r="F7" s="39">
        <v>272.19400000000002</v>
      </c>
      <c r="G7" s="39">
        <v>540.51800000000003</v>
      </c>
      <c r="H7" s="39">
        <v>797.40800000000002</v>
      </c>
      <c r="I7" s="39">
        <v>1095.635</v>
      </c>
      <c r="J7" s="39">
        <v>271.61799999999999</v>
      </c>
      <c r="K7" s="39">
        <v>551.68600000000004</v>
      </c>
      <c r="L7" s="39">
        <v>843.89700000000005</v>
      </c>
      <c r="M7" s="39">
        <v>1148.8409999999999</v>
      </c>
      <c r="N7" s="39">
        <v>281.36799999999999</v>
      </c>
      <c r="O7" s="39">
        <v>572.22199999999998</v>
      </c>
      <c r="P7" s="39">
        <v>889.84199999999998</v>
      </c>
      <c r="Q7" s="39">
        <v>1209.702</v>
      </c>
    </row>
    <row r="8" spans="1:18" ht="12" customHeight="1">
      <c r="A8" s="193"/>
      <c r="B8" s="121" t="s">
        <v>24</v>
      </c>
      <c r="C8" s="55"/>
      <c r="D8" s="18" t="s">
        <v>205</v>
      </c>
      <c r="E8" s="39">
        <v>0</v>
      </c>
      <c r="F8" s="39">
        <v>0.06</v>
      </c>
      <c r="G8" s="39">
        <v>0.20699999999999999</v>
      </c>
      <c r="H8" s="39">
        <v>0.23599999999999999</v>
      </c>
      <c r="I8" s="39">
        <v>0</v>
      </c>
      <c r="J8" s="39">
        <v>0.247</v>
      </c>
      <c r="K8" s="39">
        <v>0.252</v>
      </c>
      <c r="L8" s="39">
        <v>0.32300000000000001</v>
      </c>
      <c r="M8" s="39">
        <v>0</v>
      </c>
      <c r="N8" s="39">
        <v>3.5000000000000003E-2</v>
      </c>
      <c r="O8" s="39">
        <v>7.6999999999999999E-2</v>
      </c>
      <c r="P8" s="39">
        <v>0.17799999999999999</v>
      </c>
      <c r="Q8" s="39">
        <v>1.466</v>
      </c>
    </row>
    <row r="9" spans="1:18" ht="12" customHeight="1">
      <c r="A9" s="121" t="s">
        <v>26</v>
      </c>
      <c r="B9" s="121"/>
      <c r="C9" s="18" t="s">
        <v>279</v>
      </c>
      <c r="D9" s="18"/>
      <c r="E9" s="39">
        <v>89.28</v>
      </c>
      <c r="F9" s="39">
        <v>23.405000000000001</v>
      </c>
      <c r="G9" s="39">
        <v>51.406999999999996</v>
      </c>
      <c r="H9" s="39">
        <v>81.929000000000002</v>
      </c>
      <c r="I9" s="39">
        <v>107.97</v>
      </c>
      <c r="J9" s="39">
        <v>25.777000000000001</v>
      </c>
      <c r="K9" s="39">
        <v>60.186</v>
      </c>
      <c r="L9" s="39">
        <v>90.540999999999997</v>
      </c>
      <c r="M9" s="39">
        <v>118.66800000000001</v>
      </c>
      <c r="N9" s="39">
        <v>25.593</v>
      </c>
      <c r="O9" s="39">
        <v>61.078000000000003</v>
      </c>
      <c r="P9" s="39">
        <v>102.004</v>
      </c>
      <c r="Q9" s="39">
        <v>133.702</v>
      </c>
    </row>
    <row r="10" spans="1:18" ht="12" customHeight="1">
      <c r="A10" s="121" t="s">
        <v>49</v>
      </c>
      <c r="B10" s="121"/>
      <c r="C10" s="18" t="s">
        <v>206</v>
      </c>
      <c r="D10" s="18"/>
      <c r="E10" s="39">
        <v>14.808</v>
      </c>
      <c r="F10" s="39">
        <v>2.9790000000000001</v>
      </c>
      <c r="G10" s="39">
        <v>6.992</v>
      </c>
      <c r="H10" s="39">
        <v>10.976000000000001</v>
      </c>
      <c r="I10" s="39">
        <v>15.829000000000001</v>
      </c>
      <c r="J10" s="39">
        <v>4.13</v>
      </c>
      <c r="K10" s="39">
        <v>12.087</v>
      </c>
      <c r="L10" s="39">
        <v>17.826000000000001</v>
      </c>
      <c r="M10" s="39">
        <v>23.027999999999999</v>
      </c>
      <c r="N10" s="39">
        <v>4.819</v>
      </c>
      <c r="O10" s="39">
        <v>9.4429999999999996</v>
      </c>
      <c r="P10" s="39">
        <v>14.291</v>
      </c>
      <c r="Q10" s="39">
        <v>18.632000000000001</v>
      </c>
    </row>
    <row r="11" spans="1:18" ht="12" customHeight="1">
      <c r="A11" s="121" t="s">
        <v>50</v>
      </c>
      <c r="B11" s="121"/>
      <c r="C11" s="18" t="s">
        <v>207</v>
      </c>
      <c r="D11" s="18"/>
      <c r="E11" s="39">
        <v>-0.156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0.19900000000000001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</row>
    <row r="12" spans="1:18" ht="12" customHeight="1">
      <c r="A12" s="121" t="s">
        <v>27</v>
      </c>
      <c r="B12" s="121"/>
      <c r="C12" s="18" t="s">
        <v>283</v>
      </c>
      <c r="D12" s="18"/>
      <c r="E12" s="39">
        <v>15.07</v>
      </c>
      <c r="F12" s="39">
        <v>1.458</v>
      </c>
      <c r="G12" s="39">
        <v>3.3839999999999999</v>
      </c>
      <c r="H12" s="39">
        <v>6.0609999999999999</v>
      </c>
      <c r="I12" s="39">
        <v>14.065</v>
      </c>
      <c r="J12" s="39">
        <v>0.86699999999999999</v>
      </c>
      <c r="K12" s="39">
        <v>2.42</v>
      </c>
      <c r="L12" s="39">
        <v>4.1459999999999999</v>
      </c>
      <c r="M12" s="39">
        <v>7.34</v>
      </c>
      <c r="N12" s="39">
        <v>2.4449999999999998</v>
      </c>
      <c r="O12" s="39">
        <v>4.359</v>
      </c>
      <c r="P12" s="39">
        <v>10.452</v>
      </c>
      <c r="Q12" s="39">
        <v>20.757000000000001</v>
      </c>
    </row>
    <row r="13" spans="1:18" ht="12" customHeight="1">
      <c r="A13" s="121" t="s">
        <v>31</v>
      </c>
      <c r="B13" s="121"/>
      <c r="C13" s="18" t="s">
        <v>208</v>
      </c>
      <c r="D13" s="18"/>
      <c r="E13" s="37">
        <v>256.89800000000002</v>
      </c>
      <c r="F13" s="37">
        <v>70.596999999999994</v>
      </c>
      <c r="G13" s="37">
        <v>126.056</v>
      </c>
      <c r="H13" s="37">
        <v>167.17599999999999</v>
      </c>
      <c r="I13" s="37">
        <v>311.62</v>
      </c>
      <c r="J13" s="37">
        <v>88.55</v>
      </c>
      <c r="K13" s="37">
        <v>158.70699999999999</v>
      </c>
      <c r="L13" s="37">
        <v>213.45099999999999</v>
      </c>
      <c r="M13" s="37">
        <v>259.036</v>
      </c>
      <c r="N13" s="37">
        <v>118.877</v>
      </c>
      <c r="O13" s="37">
        <v>201.72800000000001</v>
      </c>
      <c r="P13" s="37">
        <v>288.59800000000001</v>
      </c>
      <c r="Q13" s="37">
        <v>352.92500000000001</v>
      </c>
    </row>
    <row r="14" spans="1:18" ht="12" customHeight="1">
      <c r="A14" s="30" t="s">
        <v>203</v>
      </c>
      <c r="B14" s="30"/>
      <c r="C14" s="30" t="s">
        <v>217</v>
      </c>
      <c r="D14" s="30"/>
      <c r="E14" s="48">
        <f>E15+E19+E20+E21+E22+E23+E24+E28+E29</f>
        <v>1375.6189999999999</v>
      </c>
      <c r="F14" s="48">
        <f t="shared" ref="F14:G14" si="5">F15+F19+F20+F21+F22+F23+F24+F28+F29</f>
        <v>318.44299999999993</v>
      </c>
      <c r="G14" s="48">
        <f t="shared" si="5"/>
        <v>638.63300000000004</v>
      </c>
      <c r="H14" s="48">
        <f>H15+H19+H20+H21+H22+H23+H24+H28+H29</f>
        <v>959.774</v>
      </c>
      <c r="I14" s="48">
        <f t="shared" ref="I14" si="6">I15+I19+I20+I21+I22+I23+I24+I28+I29</f>
        <v>1496.2829999999999</v>
      </c>
      <c r="J14" s="48">
        <f t="shared" ref="J14" si="7">J15+J19+J20+J21+J22+J23+J24+J28+J29</f>
        <v>320.45600000000002</v>
      </c>
      <c r="K14" s="48">
        <f>K15+K19+K20+K21+K22+K23+K24+K28+K29</f>
        <v>684.02800000000013</v>
      </c>
      <c r="L14" s="48">
        <f t="shared" ref="L14" si="8">L15+L19+L20+L21+L22+L23+L24+L28+L29</f>
        <v>1041.549</v>
      </c>
      <c r="M14" s="48">
        <f t="shared" ref="M14:N14" si="9">M15+M19+M20+M21+M22+M23+M24+M28+M29</f>
        <v>1478.47</v>
      </c>
      <c r="N14" s="38">
        <f t="shared" si="9"/>
        <v>348.18199999999996</v>
      </c>
      <c r="O14" s="38">
        <f t="shared" ref="O14:P14" si="10">O15+O19+O20+O21+O22+O23+O24+O28+O29</f>
        <v>755.80199999999991</v>
      </c>
      <c r="P14" s="38">
        <f t="shared" si="10"/>
        <v>1149.9509999999998</v>
      </c>
      <c r="Q14" s="38">
        <f t="shared" ref="Q14" si="11">Q15+Q19+Q20+Q21+Q22+Q23+Q24+Q28+Q29</f>
        <v>1555.001</v>
      </c>
    </row>
    <row r="15" spans="1:18" ht="12" customHeight="1">
      <c r="A15" s="121" t="s">
        <v>14</v>
      </c>
      <c r="B15" s="121"/>
      <c r="C15" s="117" t="s">
        <v>210</v>
      </c>
      <c r="D15" s="18"/>
      <c r="E15" s="39">
        <v>350.54700000000003</v>
      </c>
      <c r="F15" s="39">
        <v>92.061999999999998</v>
      </c>
      <c r="G15" s="39">
        <v>179.30100000000002</v>
      </c>
      <c r="H15" s="39">
        <v>265.02299999999997</v>
      </c>
      <c r="I15" s="39">
        <f>I16+I17+I18</f>
        <v>350.93699999999995</v>
      </c>
      <c r="J15" s="39">
        <v>82.646999999999991</v>
      </c>
      <c r="K15" s="39">
        <f t="shared" ref="K15:P15" si="12">K16+K17+K18</f>
        <v>163.52900000000002</v>
      </c>
      <c r="L15" s="39">
        <f t="shared" si="12"/>
        <v>243.66800000000001</v>
      </c>
      <c r="M15" s="39">
        <f t="shared" si="12"/>
        <v>322.43100000000004</v>
      </c>
      <c r="N15" s="39">
        <f t="shared" si="12"/>
        <v>71.94</v>
      </c>
      <c r="O15" s="39">
        <f t="shared" si="12"/>
        <v>145.57899999999998</v>
      </c>
      <c r="P15" s="39">
        <f t="shared" si="12"/>
        <v>220.45699999999999</v>
      </c>
      <c r="Q15" s="39">
        <v>289.827</v>
      </c>
    </row>
    <row r="16" spans="1:18" ht="12" customHeight="1">
      <c r="A16" s="197"/>
      <c r="B16" s="121" t="s">
        <v>105</v>
      </c>
      <c r="C16" s="50"/>
      <c r="D16" s="18" t="s">
        <v>212</v>
      </c>
      <c r="E16" s="39">
        <v>36.588000000000001</v>
      </c>
      <c r="F16" s="39">
        <v>7.6779999999999999</v>
      </c>
      <c r="G16" s="39">
        <v>14.05</v>
      </c>
      <c r="H16" s="39">
        <v>19.789000000000001</v>
      </c>
      <c r="I16" s="39">
        <v>27.995999999999999</v>
      </c>
      <c r="J16" s="39">
        <v>5.681</v>
      </c>
      <c r="K16" s="39">
        <v>11.478</v>
      </c>
      <c r="L16" s="39">
        <v>17.335999999999999</v>
      </c>
      <c r="M16" s="39">
        <v>22.527999999999999</v>
      </c>
      <c r="N16" s="39">
        <v>4.2350000000000003</v>
      </c>
      <c r="O16" s="39">
        <v>8.3719999999999999</v>
      </c>
      <c r="P16" s="39">
        <v>12.651999999999999</v>
      </c>
      <c r="Q16" s="39">
        <v>16.959</v>
      </c>
    </row>
    <row r="17" spans="1:20" ht="12" customHeight="1">
      <c r="A17" s="197"/>
      <c r="B17" s="121" t="s">
        <v>52</v>
      </c>
      <c r="C17" s="51"/>
      <c r="D17" s="18" t="s">
        <v>213</v>
      </c>
      <c r="E17" s="39">
        <v>307.76499999999999</v>
      </c>
      <c r="F17" s="39">
        <v>82.831999999999994</v>
      </c>
      <c r="G17" s="39">
        <v>163.011</v>
      </c>
      <c r="H17" s="39">
        <v>241.83699999999999</v>
      </c>
      <c r="I17" s="39">
        <v>318.40499999999997</v>
      </c>
      <c r="J17" s="39">
        <v>75.138999999999996</v>
      </c>
      <c r="K17" s="39">
        <v>148.32300000000001</v>
      </c>
      <c r="L17" s="39">
        <v>220.66399999999999</v>
      </c>
      <c r="M17" s="39">
        <v>292.27100000000002</v>
      </c>
      <c r="N17" s="39">
        <v>65.641999999999996</v>
      </c>
      <c r="O17" s="39">
        <v>134.453</v>
      </c>
      <c r="P17" s="39">
        <v>203.65</v>
      </c>
      <c r="Q17" s="39">
        <v>266.99799999999999</v>
      </c>
    </row>
    <row r="18" spans="1:20" ht="12" customHeight="1">
      <c r="A18" s="197"/>
      <c r="B18" s="121" t="s">
        <v>108</v>
      </c>
      <c r="C18" s="52"/>
      <c r="D18" s="18" t="s">
        <v>214</v>
      </c>
      <c r="E18" s="39">
        <v>6.194</v>
      </c>
      <c r="F18" s="39">
        <v>1.552</v>
      </c>
      <c r="G18" s="39">
        <v>2.2400000000000002</v>
      </c>
      <c r="H18" s="39">
        <v>3.3969999999999998</v>
      </c>
      <c r="I18" s="39">
        <v>4.5359999999999996</v>
      </c>
      <c r="J18" s="39">
        <v>1.827</v>
      </c>
      <c r="K18" s="39">
        <v>3.7280000000000002</v>
      </c>
      <c r="L18" s="39">
        <v>5.6680000000000001</v>
      </c>
      <c r="M18" s="39">
        <v>7.6319999999999997</v>
      </c>
      <c r="N18" s="39">
        <v>2.0630000000000002</v>
      </c>
      <c r="O18" s="39">
        <v>2.754</v>
      </c>
      <c r="P18" s="39">
        <v>4.1550000000000002</v>
      </c>
      <c r="Q18" s="39">
        <v>5.87</v>
      </c>
    </row>
    <row r="19" spans="1:20" ht="12" customHeight="1">
      <c r="A19" s="121" t="s">
        <v>15</v>
      </c>
      <c r="B19" s="121"/>
      <c r="C19" s="18" t="s">
        <v>281</v>
      </c>
      <c r="D19" s="18"/>
      <c r="E19" s="39">
        <v>17.015000000000001</v>
      </c>
      <c r="F19" s="39">
        <v>2.6789999999999998</v>
      </c>
      <c r="G19" s="39">
        <v>5.9560000000000004</v>
      </c>
      <c r="H19" s="39">
        <v>9.5820000000000007</v>
      </c>
      <c r="I19" s="39">
        <v>14.574</v>
      </c>
      <c r="J19" s="39">
        <v>3.081</v>
      </c>
      <c r="K19" s="39">
        <v>6.4640000000000004</v>
      </c>
      <c r="L19" s="39">
        <v>9.9540000000000006</v>
      </c>
      <c r="M19" s="39">
        <v>13.081</v>
      </c>
      <c r="N19" s="39">
        <v>2.4009999999999998</v>
      </c>
      <c r="O19" s="39">
        <v>5.65</v>
      </c>
      <c r="P19" s="39">
        <v>8.5679999999999996</v>
      </c>
      <c r="Q19" s="39">
        <v>11.132</v>
      </c>
    </row>
    <row r="20" spans="1:20" ht="12" customHeight="1">
      <c r="A20" s="121" t="s">
        <v>103</v>
      </c>
      <c r="B20" s="121"/>
      <c r="C20" s="18" t="s">
        <v>211</v>
      </c>
      <c r="D20" s="18"/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</row>
    <row r="21" spans="1:20" ht="12" customHeight="1">
      <c r="A21" s="121" t="s">
        <v>32</v>
      </c>
      <c r="B21" s="121"/>
      <c r="C21" s="18" t="s">
        <v>215</v>
      </c>
      <c r="D21" s="18"/>
      <c r="E21" s="39">
        <v>0</v>
      </c>
      <c r="F21" s="39">
        <v>4.3390000000000004</v>
      </c>
      <c r="G21" s="39">
        <v>5.6639999999999997</v>
      </c>
      <c r="H21" s="39">
        <v>2.5459999999999998</v>
      </c>
      <c r="I21" s="39">
        <v>0.64400000000000002</v>
      </c>
      <c r="J21" s="39">
        <v>2.3530000000000002</v>
      </c>
      <c r="K21" s="39">
        <v>0</v>
      </c>
      <c r="L21" s="39">
        <v>2.6030000000000002</v>
      </c>
      <c r="M21" s="39">
        <v>5.8019999999999996</v>
      </c>
      <c r="N21" s="39">
        <v>0.442</v>
      </c>
      <c r="O21" s="39">
        <v>5.4740000000000002</v>
      </c>
      <c r="P21" s="39">
        <v>8.7799999999999994</v>
      </c>
      <c r="Q21" s="39">
        <v>11.618</v>
      </c>
    </row>
    <row r="22" spans="1:20" ht="12" customHeight="1">
      <c r="A22" s="121" t="s">
        <v>16</v>
      </c>
      <c r="B22" s="121"/>
      <c r="C22" s="18" t="s">
        <v>282</v>
      </c>
      <c r="D22" s="18"/>
      <c r="E22" s="39">
        <v>40.991</v>
      </c>
      <c r="F22" s="39">
        <v>9.2989999999999995</v>
      </c>
      <c r="G22" s="39">
        <v>20.303999999999998</v>
      </c>
      <c r="H22" s="39">
        <v>31.477</v>
      </c>
      <c r="I22" s="39">
        <v>43.512</v>
      </c>
      <c r="J22" s="39">
        <v>11.621</v>
      </c>
      <c r="K22" s="39">
        <v>23.202999999999999</v>
      </c>
      <c r="L22" s="39">
        <v>36.987000000000002</v>
      </c>
      <c r="M22" s="39">
        <v>50.628999999999998</v>
      </c>
      <c r="N22" s="39">
        <v>13.859</v>
      </c>
      <c r="O22" s="39">
        <v>26.437999999999999</v>
      </c>
      <c r="P22" s="39">
        <v>47.802999999999997</v>
      </c>
      <c r="Q22" s="39">
        <v>58.792999999999999</v>
      </c>
    </row>
    <row r="23" spans="1:20" ht="12" customHeight="1">
      <c r="A23" s="121" t="s">
        <v>19</v>
      </c>
      <c r="B23" s="121"/>
      <c r="C23" s="18" t="s">
        <v>289</v>
      </c>
      <c r="D23" s="18"/>
      <c r="E23" s="37">
        <v>384.16899999999998</v>
      </c>
      <c r="F23" s="37">
        <v>76.932000000000002</v>
      </c>
      <c r="G23" s="37">
        <v>165.398</v>
      </c>
      <c r="H23" s="37">
        <v>249.202</v>
      </c>
      <c r="I23" s="37">
        <v>509.065</v>
      </c>
      <c r="J23" s="37">
        <v>86.177000000000007</v>
      </c>
      <c r="K23" s="37">
        <v>202.83</v>
      </c>
      <c r="L23" s="37">
        <v>319.56799999999998</v>
      </c>
      <c r="M23" s="37">
        <v>486.77199999999999</v>
      </c>
      <c r="N23" s="37">
        <v>111.352</v>
      </c>
      <c r="O23" s="37">
        <v>268.08199999999999</v>
      </c>
      <c r="P23" s="37">
        <v>400.51799999999997</v>
      </c>
      <c r="Q23" s="37">
        <v>532.45600000000002</v>
      </c>
    </row>
    <row r="24" spans="1:20" ht="12" customHeight="1">
      <c r="A24" s="121" t="s">
        <v>18</v>
      </c>
      <c r="B24" s="121"/>
      <c r="C24" s="18" t="s">
        <v>185</v>
      </c>
      <c r="D24" s="18"/>
      <c r="E24" s="39">
        <v>554.50199999999995</v>
      </c>
      <c r="F24" s="39">
        <v>128.48400000000001</v>
      </c>
      <c r="G24" s="39">
        <v>252.50299999999999</v>
      </c>
      <c r="H24" s="39">
        <v>388.37099999999998</v>
      </c>
      <c r="I24" s="39">
        <f>I25+I26+I27</f>
        <v>558.22299999999996</v>
      </c>
      <c r="J24" s="39">
        <v>128.16399999999999</v>
      </c>
      <c r="K24" s="39">
        <f>K25+K26+K27</f>
        <v>274.87599999999998</v>
      </c>
      <c r="L24" s="39">
        <f>L25+L26+L27</f>
        <v>408.38200000000001</v>
      </c>
      <c r="M24" s="39">
        <f>M25+M26+M27</f>
        <v>569.28099999999995</v>
      </c>
      <c r="N24" s="39">
        <f>N25+N26+N27</f>
        <v>141.73099999999999</v>
      </c>
      <c r="O24" s="39">
        <v>291.56599999999997</v>
      </c>
      <c r="P24" s="39">
        <v>443.76299999999998</v>
      </c>
      <c r="Q24" s="39">
        <v>622.02499999999998</v>
      </c>
    </row>
    <row r="25" spans="1:20" ht="12" customHeight="1">
      <c r="A25" s="197"/>
      <c r="B25" s="121" t="s">
        <v>28</v>
      </c>
      <c r="C25" s="115"/>
      <c r="D25" s="18" t="s">
        <v>186</v>
      </c>
      <c r="E25" s="39">
        <v>87.808000000000007</v>
      </c>
      <c r="F25" s="39">
        <v>21.21</v>
      </c>
      <c r="G25" s="39">
        <v>40.701999999999998</v>
      </c>
      <c r="H25" s="39">
        <v>64.620999999999995</v>
      </c>
      <c r="I25" s="39">
        <v>89.463999999999999</v>
      </c>
      <c r="J25" s="39">
        <v>19.201000000000001</v>
      </c>
      <c r="K25" s="39">
        <v>43.579000000000001</v>
      </c>
      <c r="L25" s="39">
        <v>65.152000000000001</v>
      </c>
      <c r="M25" s="39">
        <v>90.78</v>
      </c>
      <c r="N25" s="39">
        <v>21.384</v>
      </c>
      <c r="O25" s="39">
        <v>46.149000000000001</v>
      </c>
      <c r="P25" s="39">
        <v>67.52</v>
      </c>
      <c r="Q25" s="39">
        <v>92.849000000000004</v>
      </c>
      <c r="R25" s="162"/>
      <c r="S25" s="162"/>
      <c r="T25" s="162"/>
    </row>
    <row r="26" spans="1:20" ht="12" customHeight="1">
      <c r="A26" s="197"/>
      <c r="B26" s="121" t="s">
        <v>29</v>
      </c>
      <c r="C26" s="116"/>
      <c r="D26" s="18" t="s">
        <v>187</v>
      </c>
      <c r="E26" s="39">
        <v>258.34899999999999</v>
      </c>
      <c r="F26" s="39">
        <v>58.273000000000003</v>
      </c>
      <c r="G26" s="39">
        <v>120.51900000000001</v>
      </c>
      <c r="H26" s="39">
        <v>189.702</v>
      </c>
      <c r="I26" s="39">
        <v>266.01799999999997</v>
      </c>
      <c r="J26" s="39">
        <v>58.886000000000003</v>
      </c>
      <c r="K26" s="39">
        <v>131.55199999999999</v>
      </c>
      <c r="L26" s="39">
        <v>199.61699999999999</v>
      </c>
      <c r="M26" s="39">
        <v>274.096</v>
      </c>
      <c r="N26" s="39">
        <v>65.986000000000004</v>
      </c>
      <c r="O26" s="39">
        <v>142.285</v>
      </c>
      <c r="P26" s="39">
        <v>214.92500000000001</v>
      </c>
      <c r="Q26" s="39">
        <v>296.40300000000002</v>
      </c>
      <c r="R26" s="162"/>
      <c r="S26" s="162"/>
      <c r="T26" s="162"/>
    </row>
    <row r="27" spans="1:20" ht="12" customHeight="1">
      <c r="A27" s="197"/>
      <c r="B27" s="121" t="s">
        <v>30</v>
      </c>
      <c r="C27" s="117"/>
      <c r="D27" s="18" t="s">
        <v>144</v>
      </c>
      <c r="E27" s="39">
        <v>208.345</v>
      </c>
      <c r="F27" s="39">
        <v>49.000999999999998</v>
      </c>
      <c r="G27" s="39">
        <v>91.281999999999996</v>
      </c>
      <c r="H27" s="39">
        <v>134.048</v>
      </c>
      <c r="I27" s="39">
        <v>202.74100000000001</v>
      </c>
      <c r="J27" s="39">
        <v>50.076999999999998</v>
      </c>
      <c r="K27" s="39">
        <v>99.745000000000005</v>
      </c>
      <c r="L27" s="39">
        <v>143.613</v>
      </c>
      <c r="M27" s="39">
        <v>204.405</v>
      </c>
      <c r="N27" s="39">
        <v>54.360999999999997</v>
      </c>
      <c r="O27" s="39">
        <v>103.13200000000001</v>
      </c>
      <c r="P27" s="39">
        <v>161.31800000000001</v>
      </c>
      <c r="Q27" s="39">
        <v>232.773</v>
      </c>
    </row>
    <row r="28" spans="1:20" ht="12.75" customHeight="1">
      <c r="A28" s="190" t="s">
        <v>20</v>
      </c>
      <c r="B28" s="190"/>
      <c r="C28" s="188" t="s">
        <v>188</v>
      </c>
      <c r="D28" s="188"/>
      <c r="E28" s="39">
        <v>18.231999999999999</v>
      </c>
      <c r="F28" s="39">
        <v>2.3919999999999999</v>
      </c>
      <c r="G28" s="39">
        <v>4.0090000000000003</v>
      </c>
      <c r="H28" s="39">
        <v>5.734</v>
      </c>
      <c r="I28" s="39">
        <v>8.4589999999999996</v>
      </c>
      <c r="J28" s="39">
        <v>3.9089999999999998</v>
      </c>
      <c r="K28" s="39">
        <v>8.1280000000000001</v>
      </c>
      <c r="L28" s="39">
        <v>12.988</v>
      </c>
      <c r="M28" s="39">
        <v>18.841000000000001</v>
      </c>
      <c r="N28" s="39">
        <v>3.9550000000000001</v>
      </c>
      <c r="O28" s="39">
        <v>8.1560000000000006</v>
      </c>
      <c r="P28" s="39">
        <v>13.878</v>
      </c>
      <c r="Q28" s="39">
        <v>19.484999999999999</v>
      </c>
    </row>
    <row r="29" spans="1:20" ht="12" customHeight="1">
      <c r="A29" s="121" t="s">
        <v>59</v>
      </c>
      <c r="B29" s="121"/>
      <c r="C29" s="18" t="s">
        <v>216</v>
      </c>
      <c r="D29" s="18"/>
      <c r="E29" s="39">
        <v>10.163</v>
      </c>
      <c r="F29" s="39">
        <v>2.2559999999999998</v>
      </c>
      <c r="G29" s="39">
        <v>5.4980000000000002</v>
      </c>
      <c r="H29" s="39">
        <v>7.8390000000000004</v>
      </c>
      <c r="I29" s="39">
        <v>10.869</v>
      </c>
      <c r="J29" s="39">
        <v>2.504</v>
      </c>
      <c r="K29" s="39">
        <v>4.9980000000000002</v>
      </c>
      <c r="L29" s="39">
        <v>7.399</v>
      </c>
      <c r="M29" s="39">
        <v>11.632999999999999</v>
      </c>
      <c r="N29" s="39">
        <v>2.5019999999999998</v>
      </c>
      <c r="O29" s="39">
        <v>4.8570000000000002</v>
      </c>
      <c r="P29" s="39">
        <v>6.1840000000000002</v>
      </c>
      <c r="Q29" s="39">
        <v>9.6649999999999991</v>
      </c>
    </row>
    <row r="30" spans="1:20">
      <c r="A30" s="151" t="s">
        <v>200</v>
      </c>
      <c r="B30" s="152"/>
      <c r="C30" s="151" t="s">
        <v>285</v>
      </c>
      <c r="D30" s="152"/>
      <c r="E30" s="128">
        <f>E4/E4*100</f>
        <v>100</v>
      </c>
      <c r="F30" s="128">
        <f t="shared" ref="F30:N30" si="13">F4/F4*100</f>
        <v>100</v>
      </c>
      <c r="G30" s="128">
        <f t="shared" si="13"/>
        <v>100</v>
      </c>
      <c r="H30" s="128">
        <f t="shared" si="13"/>
        <v>100</v>
      </c>
      <c r="I30" s="128">
        <f t="shared" si="13"/>
        <v>100</v>
      </c>
      <c r="J30" s="128">
        <f t="shared" si="13"/>
        <v>100</v>
      </c>
      <c r="K30" s="128">
        <f t="shared" si="13"/>
        <v>100</v>
      </c>
      <c r="L30" s="128">
        <f t="shared" si="13"/>
        <v>100</v>
      </c>
      <c r="M30" s="128">
        <f t="shared" si="13"/>
        <v>100</v>
      </c>
      <c r="N30" s="128">
        <f t="shared" si="13"/>
        <v>100</v>
      </c>
      <c r="O30" s="128">
        <f t="shared" ref="O30:P30" si="14">O4/O4*100</f>
        <v>100</v>
      </c>
      <c r="P30" s="128">
        <f t="shared" si="14"/>
        <v>100</v>
      </c>
      <c r="Q30" s="128">
        <f t="shared" ref="Q30" si="15">Q4/Q4*100</f>
        <v>100</v>
      </c>
    </row>
    <row r="31" spans="1:20">
      <c r="A31" s="121" t="s">
        <v>23</v>
      </c>
      <c r="B31" s="121"/>
      <c r="C31" s="18" t="s">
        <v>175</v>
      </c>
      <c r="D31" s="18"/>
      <c r="E31" s="13">
        <f>E5/$E$4*100</f>
        <v>75.29252623566947</v>
      </c>
      <c r="F31" s="26">
        <f>F5/$F$4*100</f>
        <v>74.57571961723724</v>
      </c>
      <c r="G31" s="13">
        <f>G5/$G$4*100</f>
        <v>75.373096170511786</v>
      </c>
      <c r="H31" s="13">
        <f>H5/$H$4*100</f>
        <v>76.879593923446265</v>
      </c>
      <c r="I31" s="13">
        <f>I5/$I$4*100</f>
        <v>72.364598620701528</v>
      </c>
      <c r="J31" s="13">
        <f>J5/$J$4*100</f>
        <v>71.057252908245928</v>
      </c>
      <c r="K31" s="13">
        <f>K5/$K$4*100</f>
        <v>71.833789709884385</v>
      </c>
      <c r="L31" s="13">
        <f>L5/$L$4*100</f>
        <v>73.568593426285929</v>
      </c>
      <c r="M31" s="13">
        <f>M5/$M$4*100</f>
        <v>75.086023527343144</v>
      </c>
      <c r="N31" s="13">
        <f>N5/$N$4*100</f>
        <v>66.360572872788538</v>
      </c>
      <c r="O31" s="13">
        <f>O5/$O$4*100</f>
        <v>68.718207376680255</v>
      </c>
      <c r="P31" s="13">
        <f>P5/$P$4*100</f>
        <v>69.374287068914029</v>
      </c>
      <c r="Q31" s="13">
        <f>Q5/$Q$4*100</f>
        <v>70.836625201600938</v>
      </c>
    </row>
    <row r="32" spans="1:20">
      <c r="A32" s="193"/>
      <c r="B32" s="120" t="s">
        <v>104</v>
      </c>
      <c r="C32" s="53"/>
      <c r="D32" s="19" t="s">
        <v>176</v>
      </c>
      <c r="E32" s="13">
        <f t="shared" ref="E32:E39" si="16">E6/$E$4*100</f>
        <v>3.7431921346231958</v>
      </c>
      <c r="F32" s="26">
        <f t="shared" ref="F32:F39" si="17">F6/$F$4*100</f>
        <v>4.2594625308315139</v>
      </c>
      <c r="G32" s="13">
        <f t="shared" ref="G32:G39" si="18">G6/$G$4*100</f>
        <v>4.4805628137541147</v>
      </c>
      <c r="H32" s="13">
        <f t="shared" ref="H32:H39" si="19">H6/$H$4*100</f>
        <v>7.5863099452442979</v>
      </c>
      <c r="I32" s="13">
        <f t="shared" ref="I32:I39" si="20">I6/$I$4*100</f>
        <v>5.0022164442332189</v>
      </c>
      <c r="J32" s="13">
        <f t="shared" ref="J32:J39" si="21">J6/$J$4*100</f>
        <v>5.1147774791644434</v>
      </c>
      <c r="K32" s="13">
        <f t="shared" ref="K32:K39" si="22">K6/$K$4*100</f>
        <v>5.2838396882411605</v>
      </c>
      <c r="L32" s="13">
        <f t="shared" ref="L32:L39" si="23">L6/$L$4*100</f>
        <v>5.1134202855069342</v>
      </c>
      <c r="M32" s="13">
        <f t="shared" ref="M32" si="24">M6/$M$4*100</f>
        <v>4.9459559784214653</v>
      </c>
      <c r="N32" s="13">
        <f t="shared" ref="N32:N39" si="25">N6/$N$4*100</f>
        <v>3.9735290205294183</v>
      </c>
      <c r="O32" s="13">
        <f t="shared" ref="O32:O39" si="26">O6/$O$4*100</f>
        <v>3.9965122827810369</v>
      </c>
      <c r="P32" s="13">
        <f t="shared" ref="P32:P39" si="27">P6/$P$4*100</f>
        <v>3.7481280374458881</v>
      </c>
      <c r="Q32" s="13">
        <f t="shared" ref="Q32:Q39" si="28">Q6/$Q$4*100</f>
        <v>3.687058785698405</v>
      </c>
    </row>
    <row r="33" spans="1:17">
      <c r="A33" s="193"/>
      <c r="B33" s="121" t="s">
        <v>51</v>
      </c>
      <c r="C33" s="54"/>
      <c r="D33" s="18" t="s">
        <v>177</v>
      </c>
      <c r="E33" s="13">
        <f t="shared" si="16"/>
        <v>71.523042562057896</v>
      </c>
      <c r="F33" s="26">
        <f t="shared" si="17"/>
        <v>70.30076061830907</v>
      </c>
      <c r="G33" s="13">
        <f t="shared" si="18"/>
        <v>70.865394322304226</v>
      </c>
      <c r="H33" s="13">
        <f t="shared" si="19"/>
        <v>69.272782081342143</v>
      </c>
      <c r="I33" s="13">
        <f t="shared" si="20"/>
        <v>67.362382176468316</v>
      </c>
      <c r="J33" s="13">
        <f t="shared" si="21"/>
        <v>65.882564107539608</v>
      </c>
      <c r="K33" s="13">
        <f t="shared" si="22"/>
        <v>66.519565109922254</v>
      </c>
      <c r="L33" s="13">
        <f t="shared" si="23"/>
        <v>68.428982075743264</v>
      </c>
      <c r="M33" s="13">
        <f t="shared" ref="M33" si="29">M7/$M$4*100</f>
        <v>70.140067548921678</v>
      </c>
      <c r="N33" s="13">
        <f t="shared" si="25"/>
        <v>62.379284352414302</v>
      </c>
      <c r="O33" s="13">
        <f t="shared" si="26"/>
        <v>64.712987109921897</v>
      </c>
      <c r="P33" s="13">
        <f t="shared" si="27"/>
        <v>65.613034094604245</v>
      </c>
      <c r="Q33" s="13">
        <f t="shared" si="28"/>
        <v>67.068288455813004</v>
      </c>
    </row>
    <row r="34" spans="1:17">
      <c r="A34" s="193"/>
      <c r="B34" s="121" t="s">
        <v>24</v>
      </c>
      <c r="C34" s="55"/>
      <c r="D34" s="18" t="s">
        <v>205</v>
      </c>
      <c r="E34" s="13">
        <f t="shared" si="16"/>
        <v>0</v>
      </c>
      <c r="F34" s="26">
        <f t="shared" si="17"/>
        <v>1.5496468096646305E-2</v>
      </c>
      <c r="G34" s="13">
        <f t="shared" si="18"/>
        <v>2.7139034453463107E-2</v>
      </c>
      <c r="H34" s="13">
        <f t="shared" si="19"/>
        <v>2.0501896859821754E-2</v>
      </c>
      <c r="I34" s="13">
        <f t="shared" si="20"/>
        <v>0</v>
      </c>
      <c r="J34" s="13">
        <f t="shared" si="21"/>
        <v>5.9911321541879711E-2</v>
      </c>
      <c r="K34" s="13">
        <f t="shared" si="22"/>
        <v>3.03849117209797E-2</v>
      </c>
      <c r="L34" s="13">
        <f t="shared" si="23"/>
        <v>2.6191065035739047E-2</v>
      </c>
      <c r="M34" s="13">
        <f t="shared" ref="M34" si="30">M8/$M$4*100</f>
        <v>0</v>
      </c>
      <c r="N34" s="13">
        <f t="shared" si="25"/>
        <v>7.7594998448100028E-3</v>
      </c>
      <c r="O34" s="13">
        <f t="shared" si="26"/>
        <v>8.7079839773094823E-3</v>
      </c>
      <c r="P34" s="13">
        <f t="shared" si="27"/>
        <v>1.3124936863892194E-2</v>
      </c>
      <c r="Q34" s="13">
        <f t="shared" si="28"/>
        <v>8.1277960089527729E-2</v>
      </c>
    </row>
    <row r="35" spans="1:17">
      <c r="A35" s="121" t="s">
        <v>26</v>
      </c>
      <c r="B35" s="121"/>
      <c r="C35" s="18" t="s">
        <v>279</v>
      </c>
      <c r="D35" s="18"/>
      <c r="E35" s="13">
        <f t="shared" si="16"/>
        <v>5.8682715022065173</v>
      </c>
      <c r="F35" s="26">
        <f t="shared" si="17"/>
        <v>6.044913930033446</v>
      </c>
      <c r="G35" s="13">
        <f t="shared" si="18"/>
        <v>6.7397891021699419</v>
      </c>
      <c r="H35" s="13">
        <f t="shared" si="19"/>
        <v>7.1173724907980365</v>
      </c>
      <c r="I35" s="13">
        <f t="shared" si="20"/>
        <v>6.6382658491133313</v>
      </c>
      <c r="J35" s="13">
        <f t="shared" si="21"/>
        <v>6.252364920587179</v>
      </c>
      <c r="K35" s="13">
        <f t="shared" si="22"/>
        <v>7.2569297493606522</v>
      </c>
      <c r="L35" s="13">
        <f t="shared" si="23"/>
        <v>7.3416879857611415</v>
      </c>
      <c r="M35" s="13">
        <f t="shared" ref="M35" si="31">M9/$M$4*100</f>
        <v>7.2450247996854564</v>
      </c>
      <c r="N35" s="13">
        <f t="shared" si="25"/>
        <v>5.6739679865206396</v>
      </c>
      <c r="O35" s="13">
        <f t="shared" si="26"/>
        <v>6.9073538359234883</v>
      </c>
      <c r="P35" s="13">
        <f t="shared" si="27"/>
        <v>7.5213261790138164</v>
      </c>
      <c r="Q35" s="13">
        <f t="shared" si="28"/>
        <v>7.4127051977421798</v>
      </c>
    </row>
    <row r="36" spans="1:17">
      <c r="A36" s="121" t="s">
        <v>49</v>
      </c>
      <c r="B36" s="121"/>
      <c r="C36" s="18" t="s">
        <v>206</v>
      </c>
      <c r="D36" s="18"/>
      <c r="E36" s="13">
        <f t="shared" si="16"/>
        <v>0.97331277334984434</v>
      </c>
      <c r="F36" s="26">
        <f t="shared" si="17"/>
        <v>0.76939964099848901</v>
      </c>
      <c r="G36" s="13">
        <f t="shared" si="18"/>
        <v>0.91669627487253169</v>
      </c>
      <c r="H36" s="13">
        <f t="shared" si="19"/>
        <v>0.95351194887035429</v>
      </c>
      <c r="I36" s="13">
        <f t="shared" si="20"/>
        <v>0.97320654001680951</v>
      </c>
      <c r="J36" s="13">
        <f t="shared" si="21"/>
        <v>1.0017561051334543</v>
      </c>
      <c r="K36" s="13">
        <f t="shared" si="22"/>
        <v>1.4573905871884192</v>
      </c>
      <c r="L36" s="13">
        <f t="shared" si="23"/>
        <v>1.4454548771736353</v>
      </c>
      <c r="M36" s="13">
        <f t="shared" ref="M36" si="32">M10/$M$4*100</f>
        <v>1.4059260380823528</v>
      </c>
      <c r="N36" s="13">
        <f t="shared" si="25"/>
        <v>1.0683722786325542</v>
      </c>
      <c r="O36" s="13">
        <f t="shared" si="26"/>
        <v>1.0679154895809539</v>
      </c>
      <c r="P36" s="13">
        <f t="shared" si="27"/>
        <v>1.0537554647296818</v>
      </c>
      <c r="Q36" s="13">
        <f t="shared" si="28"/>
        <v>1.0329951926248846</v>
      </c>
    </row>
    <row r="37" spans="1:17">
      <c r="A37" s="121" t="s">
        <v>50</v>
      </c>
      <c r="B37" s="121"/>
      <c r="C37" s="18" t="s">
        <v>207</v>
      </c>
      <c r="D37" s="18"/>
      <c r="E37" s="13">
        <f t="shared" si="16"/>
        <v>-1.0253700205468378E-2</v>
      </c>
      <c r="F37" s="26">
        <f t="shared" si="17"/>
        <v>0</v>
      </c>
      <c r="G37" s="13">
        <f t="shared" si="18"/>
        <v>0</v>
      </c>
      <c r="H37" s="13">
        <f t="shared" si="19"/>
        <v>0</v>
      </c>
      <c r="I37" s="13">
        <f t="shared" si="20"/>
        <v>0</v>
      </c>
      <c r="J37" s="13">
        <f t="shared" si="21"/>
        <v>0</v>
      </c>
      <c r="K37" s="13">
        <f t="shared" si="22"/>
        <v>2.3994434255853018E-2</v>
      </c>
      <c r="L37" s="13">
        <f t="shared" si="23"/>
        <v>0</v>
      </c>
      <c r="M37" s="13">
        <f t="shared" ref="M37" si="33">M11/$M$4*100</f>
        <v>0</v>
      </c>
      <c r="N37" s="13">
        <f t="shared" si="25"/>
        <v>0</v>
      </c>
      <c r="O37" s="13">
        <f t="shared" si="26"/>
        <v>0</v>
      </c>
      <c r="P37" s="13">
        <f t="shared" si="27"/>
        <v>0</v>
      </c>
      <c r="Q37" s="13">
        <f t="shared" si="28"/>
        <v>0</v>
      </c>
    </row>
    <row r="38" spans="1:17">
      <c r="A38" s="121" t="s">
        <v>27</v>
      </c>
      <c r="B38" s="121"/>
      <c r="C38" s="18" t="s">
        <v>283</v>
      </c>
      <c r="D38" s="18"/>
      <c r="E38" s="13">
        <f t="shared" si="16"/>
        <v>0.99053373138723366</v>
      </c>
      <c r="F38" s="26">
        <f t="shared" si="17"/>
        <v>0.37656417474850518</v>
      </c>
      <c r="G38" s="13">
        <f t="shared" si="18"/>
        <v>0.44366421541313605</v>
      </c>
      <c r="H38" s="13">
        <f t="shared" si="19"/>
        <v>0.52653388503126974</v>
      </c>
      <c r="I38" s="13">
        <f t="shared" si="20"/>
        <v>0.86475140472148748</v>
      </c>
      <c r="J38" s="13">
        <f t="shared" si="21"/>
        <v>0.21029601529072756</v>
      </c>
      <c r="K38" s="13">
        <f t="shared" si="22"/>
        <v>0.29179161255861458</v>
      </c>
      <c r="L38" s="13">
        <f t="shared" si="23"/>
        <v>0.33618624036586403</v>
      </c>
      <c r="M38" s="13">
        <f t="shared" ref="M38" si="34">M12/$M$4*100</f>
        <v>0.44812824038233762</v>
      </c>
      <c r="N38" s="13">
        <f t="shared" si="25"/>
        <v>0.54205648915887017</v>
      </c>
      <c r="O38" s="13">
        <f t="shared" si="26"/>
        <v>0.49296236567651996</v>
      </c>
      <c r="P38" s="13">
        <f t="shared" si="27"/>
        <v>0.77068449495169222</v>
      </c>
      <c r="Q38" s="13">
        <f t="shared" si="28"/>
        <v>1.1508094253603869</v>
      </c>
    </row>
    <row r="39" spans="1:17">
      <c r="A39" s="121" t="s">
        <v>31</v>
      </c>
      <c r="B39" s="121"/>
      <c r="C39" s="18" t="s">
        <v>208</v>
      </c>
      <c r="D39" s="18"/>
      <c r="E39" s="13">
        <f t="shared" si="16"/>
        <v>16.885609457592405</v>
      </c>
      <c r="F39" s="26">
        <f t="shared" si="17"/>
        <v>18.233402636982316</v>
      </c>
      <c r="G39" s="13">
        <f t="shared" si="18"/>
        <v>16.526754237032588</v>
      </c>
      <c r="H39" s="13">
        <f t="shared" si="19"/>
        <v>14.522987751854075</v>
      </c>
      <c r="I39" s="13">
        <f t="shared" si="20"/>
        <v>19.159177585446848</v>
      </c>
      <c r="J39" s="13">
        <f t="shared" si="21"/>
        <v>21.478330050742706</v>
      </c>
      <c r="K39" s="13">
        <f t="shared" si="22"/>
        <v>19.136103906752084</v>
      </c>
      <c r="L39" s="13">
        <f t="shared" si="23"/>
        <v>17.308077470413419</v>
      </c>
      <c r="M39" s="13">
        <f t="shared" ref="M39" si="35">M13/$M$4*100</f>
        <v>15.814897394506705</v>
      </c>
      <c r="N39" s="13">
        <f t="shared" si="25"/>
        <v>26.355030372899392</v>
      </c>
      <c r="O39" s="13">
        <f t="shared" si="26"/>
        <v>22.813560932138799</v>
      </c>
      <c r="P39" s="13">
        <f t="shared" si="27"/>
        <v>21.279946792390785</v>
      </c>
      <c r="Q39" s="13">
        <f t="shared" si="28"/>
        <v>19.566864982671607</v>
      </c>
    </row>
    <row r="40" spans="1:17">
      <c r="A40" s="112" t="s">
        <v>201</v>
      </c>
      <c r="B40" s="113"/>
      <c r="C40" s="112" t="s">
        <v>286</v>
      </c>
      <c r="D40" s="113"/>
      <c r="E40" s="127">
        <f>E14/E14*100</f>
        <v>100</v>
      </c>
      <c r="F40" s="127">
        <f t="shared" ref="F40:N40" si="36">F14/F14*100</f>
        <v>100</v>
      </c>
      <c r="G40" s="127">
        <f t="shared" si="36"/>
        <v>100</v>
      </c>
      <c r="H40" s="127">
        <f t="shared" si="36"/>
        <v>100</v>
      </c>
      <c r="I40" s="127">
        <f t="shared" si="36"/>
        <v>100</v>
      </c>
      <c r="J40" s="127">
        <f t="shared" si="36"/>
        <v>100</v>
      </c>
      <c r="K40" s="127">
        <f t="shared" si="36"/>
        <v>100</v>
      </c>
      <c r="L40" s="127">
        <f t="shared" si="36"/>
        <v>100</v>
      </c>
      <c r="M40" s="127">
        <f t="shared" si="36"/>
        <v>100</v>
      </c>
      <c r="N40" s="127">
        <f t="shared" si="36"/>
        <v>100</v>
      </c>
      <c r="O40" s="127">
        <f t="shared" ref="O40:P40" si="37">O14/O14*100</f>
        <v>100</v>
      </c>
      <c r="P40" s="127">
        <f t="shared" si="37"/>
        <v>100</v>
      </c>
      <c r="Q40" s="127">
        <f t="shared" ref="Q40" si="38">Q14/Q14*100</f>
        <v>100</v>
      </c>
    </row>
    <row r="41" spans="1:17">
      <c r="A41" s="118" t="s">
        <v>14</v>
      </c>
      <c r="B41" s="119"/>
      <c r="C41" s="117" t="s">
        <v>210</v>
      </c>
      <c r="D41" s="18"/>
      <c r="E41" s="13">
        <f>E15/$E$14*100</f>
        <v>25.482855354571292</v>
      </c>
      <c r="F41" s="13">
        <f>F15/$F$14*100</f>
        <v>28.910040415396164</v>
      </c>
      <c r="G41" s="13">
        <f>G15/$G$14*100</f>
        <v>28.075749295761415</v>
      </c>
      <c r="H41" s="13">
        <f>H15/$H$14*100</f>
        <v>27.613063075265632</v>
      </c>
      <c r="I41" s="26">
        <f>I15/$I$14*100</f>
        <v>23.453918810813192</v>
      </c>
      <c r="J41" s="26">
        <f>J15/$J$14*100</f>
        <v>25.790436128516859</v>
      </c>
      <c r="K41" s="13">
        <f>K15/$K$14*100</f>
        <v>23.906769898308255</v>
      </c>
      <c r="L41" s="13">
        <f>L15/$L$14*100</f>
        <v>23.394770673295255</v>
      </c>
      <c r="M41" s="13">
        <f>M15/$M$14*100</f>
        <v>21.808423573018054</v>
      </c>
      <c r="N41" s="13">
        <f>N15/$N$14*100</f>
        <v>20.661608009604173</v>
      </c>
      <c r="O41" s="13">
        <f>O15/$O$14*100</f>
        <v>19.261526166906147</v>
      </c>
      <c r="P41" s="13">
        <f>P15/$P$14*100</f>
        <v>19.170990763954293</v>
      </c>
      <c r="Q41" s="13">
        <f>Q15/$Q$14*100</f>
        <v>18.638380296861545</v>
      </c>
    </row>
    <row r="42" spans="1:17">
      <c r="A42" s="194"/>
      <c r="B42" s="121" t="s">
        <v>105</v>
      </c>
      <c r="C42" s="50"/>
      <c r="D42" s="18" t="s">
        <v>212</v>
      </c>
      <c r="E42" s="13">
        <f t="shared" ref="E42:E55" si="39">E16/$E$14*100</f>
        <v>2.6597480843169512</v>
      </c>
      <c r="F42" s="13">
        <f t="shared" ref="F42:F55" si="40">F16/$F$14*100</f>
        <v>2.411106540259953</v>
      </c>
      <c r="G42" s="13">
        <f t="shared" ref="G42:G55" si="41">G16/$G$14*100</f>
        <v>2.2000115872496409</v>
      </c>
      <c r="H42" s="13">
        <f t="shared" ref="H42:H55" si="42">H16/$H$14*100</f>
        <v>2.0618395580626272</v>
      </c>
      <c r="I42" s="26">
        <f t="shared" ref="I42:I55" si="43">I16/$I$14*100</f>
        <v>1.8710364282692511</v>
      </c>
      <c r="J42" s="26">
        <f t="shared" ref="J42:J55" si="44">J16/$J$14*100</f>
        <v>1.7727862795516389</v>
      </c>
      <c r="K42" s="13">
        <f t="shared" ref="K42:K55" si="45">K16/$K$14*100</f>
        <v>1.6780014853193141</v>
      </c>
      <c r="L42" s="13">
        <f t="shared" ref="L42:L55" si="46">L16/$L$14*100</f>
        <v>1.6644440155960016</v>
      </c>
      <c r="M42" s="13">
        <f t="shared" ref="M42:M55" si="47">M16/$M$14*100</f>
        <v>1.5237373771534086</v>
      </c>
      <c r="N42" s="13">
        <f t="shared" ref="N42:N55" si="48">N16/$N$14*100</f>
        <v>1.2163179027060562</v>
      </c>
      <c r="O42" s="13">
        <f t="shared" ref="O42:O55" si="49">O16/$O$14*100</f>
        <v>1.1076975186622953</v>
      </c>
      <c r="P42" s="13">
        <f t="shared" ref="P42:P55" si="50">P16/$P$14*100</f>
        <v>1.1002207920163556</v>
      </c>
      <c r="Q42" s="13">
        <f t="shared" ref="Q42:Q55" si="51">Q16/$Q$14*100</f>
        <v>1.0906102311188224</v>
      </c>
    </row>
    <row r="43" spans="1:17">
      <c r="A43" s="195"/>
      <c r="B43" s="121" t="s">
        <v>52</v>
      </c>
      <c r="C43" s="51"/>
      <c r="D43" s="18" t="s">
        <v>213</v>
      </c>
      <c r="E43" s="13">
        <f t="shared" si="39"/>
        <v>22.372837246359641</v>
      </c>
      <c r="F43" s="13">
        <f t="shared" si="40"/>
        <v>26.011562508832043</v>
      </c>
      <c r="G43" s="13">
        <f t="shared" si="41"/>
        <v>25.524988530188697</v>
      </c>
      <c r="H43" s="13">
        <f t="shared" si="42"/>
        <v>25.197286027752362</v>
      </c>
      <c r="I43" s="26">
        <f t="shared" si="43"/>
        <v>21.279731173848798</v>
      </c>
      <c r="J43" s="26">
        <f t="shared" si="44"/>
        <v>23.447524777192498</v>
      </c>
      <c r="K43" s="13">
        <f t="shared" si="45"/>
        <v>21.683761483448045</v>
      </c>
      <c r="L43" s="13">
        <f t="shared" si="46"/>
        <v>21.186137186056538</v>
      </c>
      <c r="M43" s="13">
        <f t="shared" si="47"/>
        <v>19.768476871360257</v>
      </c>
      <c r="N43" s="13">
        <f t="shared" si="48"/>
        <v>18.8527838888857</v>
      </c>
      <c r="O43" s="13">
        <f t="shared" si="49"/>
        <v>17.789447500800478</v>
      </c>
      <c r="P43" s="13">
        <f t="shared" si="50"/>
        <v>17.709450228748878</v>
      </c>
      <c r="Q43" s="13">
        <f t="shared" si="51"/>
        <v>17.17027834708788</v>
      </c>
    </row>
    <row r="44" spans="1:17">
      <c r="A44" s="196"/>
      <c r="B44" s="121" t="s">
        <v>108</v>
      </c>
      <c r="C44" s="52"/>
      <c r="D44" s="18" t="s">
        <v>214</v>
      </c>
      <c r="E44" s="13">
        <f t="shared" si="39"/>
        <v>0.45027002389469761</v>
      </c>
      <c r="F44" s="13">
        <f t="shared" si="40"/>
        <v>0.48737136630417388</v>
      </c>
      <c r="G44" s="13">
        <f t="shared" si="41"/>
        <v>0.35074917832307445</v>
      </c>
      <c r="H44" s="13">
        <f t="shared" si="42"/>
        <v>0.35393748945064146</v>
      </c>
      <c r="I44" s="26">
        <f t="shared" si="43"/>
        <v>0.30315120869514656</v>
      </c>
      <c r="J44" s="26">
        <f t="shared" si="44"/>
        <v>0.57012507177272387</v>
      </c>
      <c r="K44" s="13">
        <f t="shared" si="45"/>
        <v>0.54500692954089591</v>
      </c>
      <c r="L44" s="13">
        <f t="shared" si="46"/>
        <v>0.5441894716427168</v>
      </c>
      <c r="M44" s="13">
        <f t="shared" si="47"/>
        <v>0.51620932450438628</v>
      </c>
      <c r="N44" s="13">
        <f t="shared" si="48"/>
        <v>0.59250621801241887</v>
      </c>
      <c r="O44" s="13">
        <f t="shared" si="49"/>
        <v>0.36438114744337807</v>
      </c>
      <c r="P44" s="13">
        <f t="shared" si="50"/>
        <v>0.36131974318905768</v>
      </c>
      <c r="Q44" s="13">
        <f t="shared" si="51"/>
        <v>0.37749171865484332</v>
      </c>
    </row>
    <row r="45" spans="1:17">
      <c r="A45" s="121" t="s">
        <v>15</v>
      </c>
      <c r="B45" s="121"/>
      <c r="C45" s="18" t="s">
        <v>281</v>
      </c>
      <c r="D45" s="18"/>
      <c r="E45" s="13">
        <f t="shared" si="39"/>
        <v>1.2368977165915853</v>
      </c>
      <c r="F45" s="13">
        <f t="shared" si="40"/>
        <v>0.84128085717067125</v>
      </c>
      <c r="G45" s="13">
        <f t="shared" si="41"/>
        <v>0.93261701164831756</v>
      </c>
      <c r="H45" s="13">
        <f t="shared" si="42"/>
        <v>0.99836003059053502</v>
      </c>
      <c r="I45" s="26">
        <f t="shared" si="43"/>
        <v>0.97401360571496165</v>
      </c>
      <c r="J45" s="26">
        <f t="shared" si="44"/>
        <v>0.96144244451656391</v>
      </c>
      <c r="K45" s="13">
        <f t="shared" si="45"/>
        <v>0.94499055594215431</v>
      </c>
      <c r="L45" s="13">
        <f t="shared" si="46"/>
        <v>0.95569195496323278</v>
      </c>
      <c r="M45" s="13">
        <f t="shared" si="47"/>
        <v>0.88476600810297124</v>
      </c>
      <c r="N45" s="13">
        <f t="shared" si="48"/>
        <v>0.68958188533583009</v>
      </c>
      <c r="O45" s="13">
        <f t="shared" si="49"/>
        <v>0.74755028433372783</v>
      </c>
      <c r="P45" s="13">
        <f t="shared" si="50"/>
        <v>0.74507522494436729</v>
      </c>
      <c r="Q45" s="13">
        <f t="shared" si="51"/>
        <v>0.71588378399756658</v>
      </c>
    </row>
    <row r="46" spans="1:17">
      <c r="A46" s="121" t="s">
        <v>103</v>
      </c>
      <c r="B46" s="121"/>
      <c r="C46" s="18" t="s">
        <v>211</v>
      </c>
      <c r="D46" s="18"/>
      <c r="E46" s="13">
        <f t="shared" si="39"/>
        <v>0</v>
      </c>
      <c r="F46" s="13">
        <f t="shared" si="40"/>
        <v>0</v>
      </c>
      <c r="G46" s="13">
        <f t="shared" si="41"/>
        <v>0</v>
      </c>
      <c r="H46" s="13">
        <f t="shared" si="42"/>
        <v>0</v>
      </c>
      <c r="I46" s="26">
        <f t="shared" si="43"/>
        <v>0</v>
      </c>
      <c r="J46" s="26">
        <f t="shared" si="44"/>
        <v>0</v>
      </c>
      <c r="K46" s="13">
        <f t="shared" si="45"/>
        <v>0</v>
      </c>
      <c r="L46" s="13">
        <f t="shared" si="46"/>
        <v>0</v>
      </c>
      <c r="M46" s="13">
        <f t="shared" si="47"/>
        <v>0</v>
      </c>
      <c r="N46" s="13">
        <f t="shared" si="48"/>
        <v>0</v>
      </c>
      <c r="O46" s="13">
        <f t="shared" si="49"/>
        <v>0</v>
      </c>
      <c r="P46" s="13">
        <f t="shared" si="50"/>
        <v>0</v>
      </c>
      <c r="Q46" s="13">
        <f t="shared" si="51"/>
        <v>0</v>
      </c>
    </row>
    <row r="47" spans="1:17">
      <c r="A47" s="121" t="s">
        <v>32</v>
      </c>
      <c r="B47" s="121"/>
      <c r="C47" s="18" t="s">
        <v>215</v>
      </c>
      <c r="D47" s="18"/>
      <c r="E47" s="13">
        <f t="shared" si="39"/>
        <v>0</v>
      </c>
      <c r="F47" s="13">
        <f t="shared" si="40"/>
        <v>1.3625672412331253</v>
      </c>
      <c r="G47" s="13">
        <f t="shared" si="41"/>
        <v>0.88689435090263091</v>
      </c>
      <c r="H47" s="13">
        <f t="shared" si="42"/>
        <v>0.26527078249671276</v>
      </c>
      <c r="I47" s="26">
        <f t="shared" si="43"/>
        <v>4.3039986419681306E-2</v>
      </c>
      <c r="J47" s="26">
        <f t="shared" si="44"/>
        <v>0.73426617070674294</v>
      </c>
      <c r="K47" s="13">
        <f t="shared" si="45"/>
        <v>0</v>
      </c>
      <c r="L47" s="13">
        <f t="shared" si="46"/>
        <v>0.24991623053740153</v>
      </c>
      <c r="M47" s="13">
        <f t="shared" si="47"/>
        <v>0.39243271760671505</v>
      </c>
      <c r="N47" s="13">
        <f t="shared" si="48"/>
        <v>0.12694510342292251</v>
      </c>
      <c r="O47" s="13">
        <f t="shared" si="49"/>
        <v>0.72426376220227007</v>
      </c>
      <c r="P47" s="13">
        <f t="shared" si="50"/>
        <v>0.76351079306857428</v>
      </c>
      <c r="Q47" s="13">
        <f t="shared" si="51"/>
        <v>0.74713778319113622</v>
      </c>
    </row>
    <row r="48" spans="1:17">
      <c r="A48" s="121" t="s">
        <v>16</v>
      </c>
      <c r="B48" s="121"/>
      <c r="C48" s="18" t="s">
        <v>282</v>
      </c>
      <c r="D48" s="18"/>
      <c r="E48" s="13">
        <f t="shared" si="39"/>
        <v>2.9798221745992173</v>
      </c>
      <c r="F48" s="13">
        <f t="shared" si="40"/>
        <v>2.9201458345763611</v>
      </c>
      <c r="G48" s="13">
        <f t="shared" si="41"/>
        <v>3.1792907663712953</v>
      </c>
      <c r="H48" s="13">
        <f t="shared" si="42"/>
        <v>3.2796262453452583</v>
      </c>
      <c r="I48" s="26">
        <f t="shared" si="43"/>
        <v>2.9080060389645541</v>
      </c>
      <c r="J48" s="26">
        <f t="shared" si="44"/>
        <v>3.6263948872856182</v>
      </c>
      <c r="K48" s="13">
        <f t="shared" si="45"/>
        <v>3.392112603577631</v>
      </c>
      <c r="L48" s="13">
        <f t="shared" si="46"/>
        <v>3.5511531382584978</v>
      </c>
      <c r="M48" s="13">
        <f t="shared" si="47"/>
        <v>3.4244184866787957</v>
      </c>
      <c r="N48" s="13">
        <f t="shared" si="48"/>
        <v>3.9803895663762057</v>
      </c>
      <c r="O48" s="13">
        <f t="shared" si="49"/>
        <v>3.4980060915424946</v>
      </c>
      <c r="P48" s="13">
        <f t="shared" si="50"/>
        <v>4.1569597313276834</v>
      </c>
      <c r="Q48" s="13">
        <f t="shared" si="51"/>
        <v>3.7808978900978203</v>
      </c>
    </row>
    <row r="49" spans="1:31">
      <c r="A49" s="121" t="s">
        <v>19</v>
      </c>
      <c r="B49" s="121"/>
      <c r="C49" s="18" t="s">
        <v>289</v>
      </c>
      <c r="D49" s="18"/>
      <c r="E49" s="13">
        <f t="shared" si="39"/>
        <v>27.926991412593168</v>
      </c>
      <c r="F49" s="13">
        <f t="shared" si="40"/>
        <v>24.158797649814886</v>
      </c>
      <c r="G49" s="13">
        <f t="shared" si="41"/>
        <v>25.898755623339227</v>
      </c>
      <c r="H49" s="13">
        <f t="shared" si="42"/>
        <v>25.964654179004643</v>
      </c>
      <c r="I49" s="26">
        <f t="shared" si="43"/>
        <v>34.021973116048237</v>
      </c>
      <c r="J49" s="26">
        <f t="shared" si="44"/>
        <v>26.891991412237566</v>
      </c>
      <c r="K49" s="13">
        <f t="shared" si="45"/>
        <v>29.652294935295043</v>
      </c>
      <c r="L49" s="13">
        <f t="shared" si="46"/>
        <v>30.681993838023942</v>
      </c>
      <c r="M49" s="13">
        <f t="shared" si="47"/>
        <v>32.924036334859686</v>
      </c>
      <c r="N49" s="13">
        <f t="shared" si="48"/>
        <v>31.980975466853543</v>
      </c>
      <c r="O49" s="13">
        <f t="shared" si="49"/>
        <v>35.469871738894582</v>
      </c>
      <c r="P49" s="13">
        <f t="shared" si="50"/>
        <v>34.829136197977135</v>
      </c>
      <c r="Q49" s="13">
        <f t="shared" si="51"/>
        <v>34.24152138808914</v>
      </c>
    </row>
    <row r="50" spans="1:31">
      <c r="A50" s="121" t="s">
        <v>18</v>
      </c>
      <c r="B50" s="121"/>
      <c r="C50" s="18" t="s">
        <v>185</v>
      </c>
      <c r="D50" s="18"/>
      <c r="E50" s="13">
        <f t="shared" si="39"/>
        <v>40.309271680603423</v>
      </c>
      <c r="F50" s="13">
        <f t="shared" si="40"/>
        <v>40.347566126433939</v>
      </c>
      <c r="G50" s="13">
        <f t="shared" si="41"/>
        <v>39.538044542013957</v>
      </c>
      <c r="H50" s="13">
        <f t="shared" si="42"/>
        <v>40.464838597419806</v>
      </c>
      <c r="I50" s="26">
        <f t="shared" si="43"/>
        <v>37.307314191232535</v>
      </c>
      <c r="J50" s="26">
        <f t="shared" si="44"/>
        <v>39.994258182090512</v>
      </c>
      <c r="K50" s="13">
        <f t="shared" si="45"/>
        <v>40.18490471150303</v>
      </c>
      <c r="L50" s="13">
        <f t="shared" si="46"/>
        <v>39.209101060055744</v>
      </c>
      <c r="M50" s="13">
        <f t="shared" si="47"/>
        <v>38.504738006182059</v>
      </c>
      <c r="N50" s="13">
        <f t="shared" si="48"/>
        <v>40.706010075190562</v>
      </c>
      <c r="O50" s="13">
        <f t="shared" si="49"/>
        <v>38.577034726026135</v>
      </c>
      <c r="P50" s="13">
        <f t="shared" si="50"/>
        <v>38.589731214634362</v>
      </c>
      <c r="Q50" s="13">
        <f t="shared" si="51"/>
        <v>40.00158199255177</v>
      </c>
    </row>
    <row r="51" spans="1:31">
      <c r="A51" s="197"/>
      <c r="B51" s="121" t="s">
        <v>28</v>
      </c>
      <c r="C51" s="115"/>
      <c r="D51" s="18" t="s">
        <v>186</v>
      </c>
      <c r="E51" s="13">
        <f t="shared" si="39"/>
        <v>6.3831627798103989</v>
      </c>
      <c r="F51" s="13">
        <f t="shared" si="40"/>
        <v>6.6605326541955723</v>
      </c>
      <c r="G51" s="13">
        <f t="shared" si="41"/>
        <v>6.3733004714757913</v>
      </c>
      <c r="H51" s="13">
        <f t="shared" si="42"/>
        <v>6.7329392127730063</v>
      </c>
      <c r="I51" s="26">
        <f t="shared" si="43"/>
        <v>5.9790828339291435</v>
      </c>
      <c r="J51" s="26">
        <f t="shared" si="44"/>
        <v>5.9917742217340288</v>
      </c>
      <c r="K51" s="13">
        <f t="shared" si="45"/>
        <v>6.3709380317764754</v>
      </c>
      <c r="L51" s="13">
        <f t="shared" si="46"/>
        <v>6.2552985985296905</v>
      </c>
      <c r="M51" s="13">
        <f t="shared" si="47"/>
        <v>6.1401313520057901</v>
      </c>
      <c r="N51" s="13">
        <f t="shared" si="48"/>
        <v>6.1416155918456452</v>
      </c>
      <c r="O51" s="13">
        <f t="shared" si="49"/>
        <v>6.1059642604809206</v>
      </c>
      <c r="P51" s="13">
        <f t="shared" si="50"/>
        <v>5.8715545271059382</v>
      </c>
      <c r="Q51" s="13">
        <f t="shared" si="51"/>
        <v>5.9709929446990708</v>
      </c>
    </row>
    <row r="52" spans="1:31">
      <c r="A52" s="197"/>
      <c r="B52" s="121" t="s">
        <v>29</v>
      </c>
      <c r="C52" s="116"/>
      <c r="D52" s="18" t="s">
        <v>187</v>
      </c>
      <c r="E52" s="13">
        <f t="shared" si="39"/>
        <v>18.780563513589154</v>
      </c>
      <c r="F52" s="13">
        <f t="shared" si="40"/>
        <v>18.299350276187582</v>
      </c>
      <c r="G52" s="13">
        <f t="shared" si="41"/>
        <v>18.871401884963664</v>
      </c>
      <c r="H52" s="13">
        <f t="shared" si="42"/>
        <v>19.765278075880364</v>
      </c>
      <c r="I52" s="26">
        <f t="shared" si="43"/>
        <v>17.778588676072641</v>
      </c>
      <c r="J52" s="26">
        <f t="shared" si="44"/>
        <v>18.375689642259779</v>
      </c>
      <c r="K52" s="13">
        <f t="shared" si="45"/>
        <v>19.231961264743543</v>
      </c>
      <c r="L52" s="13">
        <f t="shared" si="46"/>
        <v>19.16539692323645</v>
      </c>
      <c r="M52" s="13">
        <f t="shared" si="47"/>
        <v>18.539165488647047</v>
      </c>
      <c r="N52" s="13">
        <f t="shared" si="48"/>
        <v>18.951582792907161</v>
      </c>
      <c r="O52" s="13">
        <f t="shared" si="49"/>
        <v>18.825697735650344</v>
      </c>
      <c r="P52" s="13">
        <f t="shared" si="50"/>
        <v>18.689926788184895</v>
      </c>
      <c r="Q52" s="13">
        <f t="shared" si="51"/>
        <v>19.061273915579477</v>
      </c>
    </row>
    <row r="53" spans="1:31">
      <c r="A53" s="197"/>
      <c r="B53" s="121" t="s">
        <v>30</v>
      </c>
      <c r="C53" s="117"/>
      <c r="D53" s="18" t="s">
        <v>144</v>
      </c>
      <c r="E53" s="13">
        <f t="shared" si="39"/>
        <v>15.145545387203871</v>
      </c>
      <c r="F53" s="13">
        <f t="shared" si="40"/>
        <v>15.387683196050789</v>
      </c>
      <c r="G53" s="13">
        <f t="shared" si="41"/>
        <v>14.293342185574499</v>
      </c>
      <c r="H53" s="13">
        <f t="shared" si="42"/>
        <v>13.966621308766438</v>
      </c>
      <c r="I53" s="26">
        <f t="shared" si="43"/>
        <v>13.549642681230759</v>
      </c>
      <c r="J53" s="26">
        <f t="shared" si="44"/>
        <v>15.62679431809671</v>
      </c>
      <c r="K53" s="13">
        <f t="shared" si="45"/>
        <v>14.58200541498301</v>
      </c>
      <c r="L53" s="13">
        <f t="shared" si="46"/>
        <v>13.788405538289606</v>
      </c>
      <c r="M53" s="13">
        <f t="shared" si="47"/>
        <v>13.825441165529229</v>
      </c>
      <c r="N53" s="13">
        <f t="shared" si="48"/>
        <v>15.612811690437761</v>
      </c>
      <c r="O53" s="13">
        <f t="shared" si="49"/>
        <v>13.64537272989487</v>
      </c>
      <c r="P53" s="13">
        <f t="shared" si="50"/>
        <v>14.028249899343539</v>
      </c>
      <c r="Q53" s="13">
        <f t="shared" si="51"/>
        <v>14.969315132273229</v>
      </c>
    </row>
    <row r="54" spans="1:31" ht="12.75" customHeight="1">
      <c r="A54" s="190" t="s">
        <v>20</v>
      </c>
      <c r="B54" s="190"/>
      <c r="C54" s="188" t="s">
        <v>188</v>
      </c>
      <c r="D54" s="188"/>
      <c r="E54" s="13">
        <f t="shared" si="39"/>
        <v>1.3253669802467107</v>
      </c>
      <c r="F54" s="13">
        <f t="shared" si="40"/>
        <v>0.75115483775746383</v>
      </c>
      <c r="G54" s="13">
        <f t="shared" si="41"/>
        <v>0.62774707852553813</v>
      </c>
      <c r="H54" s="13">
        <f t="shared" si="42"/>
        <v>0.59743231219016135</v>
      </c>
      <c r="I54" s="26">
        <f t="shared" si="43"/>
        <v>0.56533423155913687</v>
      </c>
      <c r="J54" s="26">
        <f t="shared" si="44"/>
        <v>1.2198242504431185</v>
      </c>
      <c r="K54" s="13">
        <f t="shared" si="45"/>
        <v>1.1882554515312238</v>
      </c>
      <c r="L54" s="13">
        <f t="shared" si="46"/>
        <v>1.2469888598616099</v>
      </c>
      <c r="M54" s="13">
        <f t="shared" si="47"/>
        <v>1.2743579511251497</v>
      </c>
      <c r="N54" s="13">
        <f t="shared" si="48"/>
        <v>1.1359001901304491</v>
      </c>
      <c r="O54" s="13">
        <f t="shared" si="49"/>
        <v>1.0791186051373245</v>
      </c>
      <c r="P54" s="13">
        <f t="shared" si="50"/>
        <v>1.2068340303195531</v>
      </c>
      <c r="Q54" s="13">
        <f t="shared" si="51"/>
        <v>1.2530538565570053</v>
      </c>
    </row>
    <row r="55" spans="1:31">
      <c r="A55" s="121" t="s">
        <v>59</v>
      </c>
      <c r="B55" s="121"/>
      <c r="C55" s="18" t="s">
        <v>216</v>
      </c>
      <c r="D55" s="18"/>
      <c r="E55" s="13">
        <f t="shared" si="39"/>
        <v>0.73879468079460964</v>
      </c>
      <c r="F55" s="13">
        <f t="shared" si="40"/>
        <v>0.70844703761740724</v>
      </c>
      <c r="G55" s="13">
        <f t="shared" si="41"/>
        <v>0.86090133143761749</v>
      </c>
      <c r="H55" s="13">
        <f t="shared" si="42"/>
        <v>0.81675477768724736</v>
      </c>
      <c r="I55" s="26">
        <f t="shared" si="43"/>
        <v>0.72640001924769582</v>
      </c>
      <c r="J55" s="26">
        <f t="shared" si="44"/>
        <v>0.78138652420301069</v>
      </c>
      <c r="K55" s="13">
        <f t="shared" si="45"/>
        <v>0.7306718438426496</v>
      </c>
      <c r="L55" s="13">
        <f t="shared" si="46"/>
        <v>0.71038424500431574</v>
      </c>
      <c r="M55" s="13">
        <f t="shared" si="47"/>
        <v>0.7868269224265626</v>
      </c>
      <c r="N55" s="13">
        <f t="shared" si="48"/>
        <v>0.71858970308631698</v>
      </c>
      <c r="O55" s="13">
        <f t="shared" si="49"/>
        <v>0.6426286249573302</v>
      </c>
      <c r="P55" s="13">
        <f t="shared" si="50"/>
        <v>0.53776204377403924</v>
      </c>
      <c r="Q55" s="13">
        <f t="shared" si="51"/>
        <v>0.62154300865401368</v>
      </c>
    </row>
    <row r="56" spans="1:31" ht="12.75" customHeight="1">
      <c r="A56" s="47" t="s">
        <v>112</v>
      </c>
      <c r="B56" s="23"/>
      <c r="C56" s="189" t="s">
        <v>152</v>
      </c>
      <c r="D56" s="189"/>
      <c r="E56" s="23"/>
      <c r="F56" s="23"/>
      <c r="G56" s="23"/>
      <c r="H56" s="23"/>
      <c r="I56" s="23"/>
      <c r="J56" s="23"/>
      <c r="K56" s="23"/>
      <c r="L56" s="23"/>
      <c r="M56" s="49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</row>
    <row r="57" spans="1:31">
      <c r="A57" s="2"/>
      <c r="B57" s="2"/>
      <c r="C57" s="2"/>
      <c r="D57" s="2"/>
      <c r="E57" s="2"/>
      <c r="F57" s="2"/>
      <c r="G57" s="2"/>
      <c r="H57" s="2"/>
    </row>
    <row r="58" spans="1:31">
      <c r="A58" s="2"/>
      <c r="B58" s="2"/>
      <c r="C58" s="2"/>
      <c r="D58" s="2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</row>
    <row r="59" spans="1:31">
      <c r="A59" s="2"/>
      <c r="B59" s="2"/>
      <c r="C59" s="2"/>
      <c r="D59" s="2"/>
      <c r="E59" s="2"/>
      <c r="F59" s="2"/>
      <c r="G59" s="2"/>
      <c r="H59" s="2"/>
    </row>
    <row r="60" spans="1:31">
      <c r="A60" s="2"/>
      <c r="B60" s="2"/>
      <c r="C60" s="2"/>
      <c r="D60" s="2"/>
      <c r="E60" s="2"/>
      <c r="F60" s="2"/>
      <c r="G60" s="2"/>
      <c r="H60" s="2"/>
    </row>
    <row r="61" spans="1:31">
      <c r="A61" s="2"/>
      <c r="B61" s="2"/>
      <c r="C61" s="2"/>
      <c r="D61" s="2"/>
      <c r="E61" s="2"/>
      <c r="F61" s="2"/>
      <c r="G61" s="2"/>
      <c r="H61" s="2"/>
    </row>
    <row r="62" spans="1:31">
      <c r="A62" s="2"/>
      <c r="B62" s="2"/>
      <c r="C62" s="2"/>
      <c r="D62" s="2"/>
      <c r="E62" s="2"/>
      <c r="F62" s="2"/>
      <c r="G62" s="2"/>
      <c r="H62" s="2"/>
    </row>
    <row r="63" spans="1:31">
      <c r="A63" s="2"/>
      <c r="B63" s="2"/>
      <c r="C63" s="2"/>
      <c r="D63" s="2"/>
      <c r="E63" s="2"/>
      <c r="F63" s="2"/>
      <c r="G63" s="2"/>
      <c r="H63" s="2"/>
    </row>
    <row r="64" spans="1:31">
      <c r="A64" s="2"/>
      <c r="B64" s="2"/>
      <c r="C64" s="2"/>
      <c r="D64" s="2"/>
      <c r="E64" s="2"/>
      <c r="F64" s="2"/>
      <c r="G64" s="2"/>
      <c r="H64" s="2"/>
    </row>
    <row r="65" spans="1:8">
      <c r="A65" s="2"/>
      <c r="B65" s="2"/>
      <c r="C65" s="2"/>
      <c r="D65" s="2"/>
      <c r="E65" s="2"/>
      <c r="F65" s="2"/>
      <c r="G65" s="2"/>
      <c r="H65" s="2"/>
    </row>
    <row r="66" spans="1:8">
      <c r="A66" s="2"/>
      <c r="B66" s="2"/>
      <c r="C66" s="2"/>
      <c r="D66" s="2"/>
      <c r="E66" s="2"/>
      <c r="F66" s="2"/>
      <c r="G66" s="2"/>
      <c r="H66" s="2"/>
    </row>
    <row r="67" spans="1:8">
      <c r="A67" s="2"/>
      <c r="B67" s="2"/>
      <c r="C67" s="2"/>
      <c r="D67" s="2"/>
      <c r="E67" s="2"/>
      <c r="F67" s="2"/>
      <c r="G67" s="2"/>
      <c r="H67" s="2"/>
    </row>
    <row r="68" spans="1:8">
      <c r="A68" s="2"/>
      <c r="B68" s="2"/>
      <c r="C68" s="2"/>
      <c r="D68" s="2"/>
      <c r="E68" s="2"/>
      <c r="F68" s="2"/>
      <c r="G68" s="2"/>
      <c r="H68" s="2"/>
    </row>
    <row r="69" spans="1:8">
      <c r="A69" s="2"/>
      <c r="B69" s="2"/>
      <c r="C69" s="2"/>
      <c r="D69" s="2"/>
      <c r="E69" s="2"/>
      <c r="F69" s="2"/>
      <c r="G69" s="2"/>
      <c r="H69" s="2"/>
    </row>
    <row r="70" spans="1:8">
      <c r="A70" s="2"/>
      <c r="B70" s="2"/>
      <c r="C70" s="2"/>
      <c r="D70" s="2"/>
      <c r="E70" s="2"/>
      <c r="F70" s="2"/>
      <c r="G70" s="2"/>
      <c r="H70" s="2"/>
    </row>
    <row r="71" spans="1:8">
      <c r="A71" s="2"/>
      <c r="B71" s="2"/>
      <c r="C71" s="2"/>
      <c r="D71" s="2"/>
      <c r="E71" s="2"/>
      <c r="F71" s="2"/>
      <c r="G71" s="2"/>
      <c r="H71" s="2"/>
    </row>
    <row r="72" spans="1:8">
      <c r="A72" s="2"/>
      <c r="B72" s="2"/>
      <c r="C72" s="2"/>
      <c r="D72" s="2"/>
      <c r="E72" s="2"/>
      <c r="F72" s="2"/>
      <c r="G72" s="2"/>
      <c r="H72" s="2"/>
    </row>
    <row r="73" spans="1:8">
      <c r="A73" s="2"/>
      <c r="B73" s="2"/>
      <c r="C73" s="2"/>
      <c r="D73" s="2"/>
      <c r="E73" s="2"/>
      <c r="F73" s="2"/>
      <c r="G73" s="2"/>
      <c r="H73" s="2"/>
    </row>
    <row r="74" spans="1:8">
      <c r="A74" s="2"/>
      <c r="B74" s="2"/>
      <c r="C74" s="2"/>
      <c r="D74" s="2"/>
      <c r="E74" s="2"/>
      <c r="F74" s="2"/>
      <c r="G74" s="2"/>
      <c r="H74" s="2"/>
    </row>
    <row r="75" spans="1:8">
      <c r="A75" s="2"/>
      <c r="B75" s="2"/>
      <c r="C75" s="2"/>
      <c r="D75" s="2"/>
      <c r="E75" s="2"/>
      <c r="F75" s="2"/>
      <c r="G75" s="2"/>
      <c r="H75" s="2"/>
    </row>
    <row r="76" spans="1:8">
      <c r="A76" s="2"/>
      <c r="B76" s="2"/>
      <c r="C76" s="2"/>
      <c r="D76" s="2"/>
      <c r="E76" s="2"/>
      <c r="F76" s="2"/>
      <c r="G76" s="2"/>
      <c r="H76" s="2"/>
    </row>
    <row r="77" spans="1:8">
      <c r="A77" s="2"/>
      <c r="B77" s="2"/>
      <c r="C77" s="2"/>
      <c r="D77" s="2"/>
      <c r="E77" s="2"/>
      <c r="F77" s="2"/>
      <c r="G77" s="2"/>
      <c r="H77" s="2"/>
    </row>
    <row r="78" spans="1:8">
      <c r="A78" s="2"/>
      <c r="B78" s="2"/>
      <c r="C78" s="2"/>
      <c r="D78" s="2"/>
      <c r="E78" s="2"/>
      <c r="F78" s="2"/>
      <c r="G78" s="2"/>
      <c r="H78" s="2"/>
    </row>
    <row r="79" spans="1:8">
      <c r="A79" s="2"/>
      <c r="B79" s="2"/>
      <c r="C79" s="2"/>
      <c r="D79" s="2"/>
      <c r="E79" s="2"/>
      <c r="F79" s="2"/>
      <c r="G79" s="2"/>
      <c r="H79" s="2"/>
    </row>
    <row r="80" spans="1:8">
      <c r="A80" s="2"/>
      <c r="B80" s="2"/>
      <c r="C80" s="2"/>
      <c r="D80" s="2"/>
      <c r="E80" s="2"/>
      <c r="F80" s="2"/>
      <c r="G80" s="2"/>
      <c r="H80" s="2"/>
    </row>
    <row r="81" spans="1:8">
      <c r="A81" s="2"/>
      <c r="B81" s="2"/>
      <c r="C81" s="2"/>
      <c r="D81" s="2"/>
      <c r="E81" s="2"/>
      <c r="F81" s="2"/>
      <c r="G81" s="2"/>
      <c r="H81" s="2"/>
    </row>
    <row r="82" spans="1:8">
      <c r="A82" s="2"/>
      <c r="B82" s="2"/>
      <c r="C82" s="2"/>
      <c r="D82" s="2"/>
      <c r="E82" s="2"/>
      <c r="F82" s="2"/>
      <c r="G82" s="2"/>
      <c r="H82" s="2"/>
    </row>
    <row r="83" spans="1:8">
      <c r="A83" s="2"/>
      <c r="B83" s="2"/>
      <c r="C83" s="2"/>
      <c r="D83" s="2"/>
      <c r="E83" s="2"/>
      <c r="F83" s="2"/>
      <c r="G83" s="2"/>
      <c r="H83" s="2"/>
    </row>
    <row r="84" spans="1:8">
      <c r="A84" s="2"/>
      <c r="B84" s="2"/>
      <c r="C84" s="2"/>
      <c r="D84" s="2"/>
      <c r="E84" s="2"/>
      <c r="F84" s="2"/>
      <c r="G84" s="2"/>
      <c r="H84" s="2"/>
    </row>
    <row r="85" spans="1:8">
      <c r="A85" s="2"/>
      <c r="B85" s="2"/>
      <c r="C85" s="2"/>
      <c r="D85" s="2"/>
      <c r="E85" s="2"/>
      <c r="F85" s="2"/>
      <c r="G85" s="2"/>
      <c r="H85" s="2"/>
    </row>
    <row r="86" spans="1:8">
      <c r="A86" s="2"/>
      <c r="B86" s="2"/>
      <c r="C86" s="2"/>
      <c r="D86" s="2"/>
      <c r="E86" s="2"/>
      <c r="F86" s="2"/>
      <c r="G86" s="2"/>
      <c r="H86" s="2"/>
    </row>
    <row r="87" spans="1:8">
      <c r="A87" s="2"/>
      <c r="B87" s="2"/>
      <c r="C87" s="2"/>
      <c r="D87" s="2"/>
      <c r="E87" s="2"/>
      <c r="F87" s="2"/>
      <c r="G87" s="2"/>
      <c r="H87" s="2"/>
    </row>
    <row r="88" spans="1:8">
      <c r="A88" s="2"/>
      <c r="B88" s="2"/>
      <c r="C88" s="2"/>
      <c r="D88" s="2"/>
      <c r="E88" s="2"/>
      <c r="F88" s="2"/>
      <c r="G88" s="2"/>
      <c r="H88" s="2"/>
    </row>
    <row r="89" spans="1:8">
      <c r="A89" s="2"/>
      <c r="B89" s="2"/>
      <c r="C89" s="2"/>
      <c r="D89" s="2"/>
      <c r="E89" s="2"/>
      <c r="F89" s="2"/>
      <c r="G89" s="2"/>
      <c r="H89" s="2"/>
    </row>
    <row r="90" spans="1:8">
      <c r="A90" s="2"/>
      <c r="B90" s="2"/>
      <c r="C90" s="2"/>
      <c r="D90" s="2"/>
      <c r="E90" s="2"/>
      <c r="F90" s="2"/>
      <c r="G90" s="2"/>
      <c r="H90" s="2"/>
    </row>
    <row r="91" spans="1:8">
      <c r="A91" s="2"/>
      <c r="B91" s="2"/>
      <c r="C91" s="2"/>
      <c r="D91" s="2"/>
      <c r="E91" s="2"/>
      <c r="F91" s="2"/>
      <c r="G91" s="2"/>
      <c r="H91" s="2"/>
    </row>
    <row r="92" spans="1:8">
      <c r="A92" s="2"/>
      <c r="B92" s="2"/>
      <c r="C92" s="2"/>
      <c r="D92" s="2"/>
      <c r="E92" s="2"/>
      <c r="F92" s="2"/>
      <c r="G92" s="2"/>
      <c r="H92" s="2"/>
    </row>
    <row r="93" spans="1:8">
      <c r="A93" s="2"/>
      <c r="B93" s="2"/>
      <c r="C93" s="2"/>
      <c r="D93" s="2"/>
      <c r="E93" s="2"/>
      <c r="F93" s="2"/>
      <c r="G93" s="2"/>
      <c r="H93" s="2"/>
    </row>
    <row r="94" spans="1:8">
      <c r="A94" s="2"/>
      <c r="B94" s="2"/>
      <c r="C94" s="2"/>
      <c r="D94" s="2"/>
      <c r="E94" s="2"/>
      <c r="F94" s="2"/>
      <c r="G94" s="2"/>
      <c r="H94" s="2"/>
    </row>
    <row r="95" spans="1:8">
      <c r="A95" s="2"/>
      <c r="B95" s="2"/>
      <c r="C95" s="2"/>
      <c r="D95" s="2"/>
      <c r="E95" s="2"/>
      <c r="F95" s="2"/>
      <c r="G95" s="2"/>
      <c r="H95" s="2"/>
    </row>
    <row r="96" spans="1:8">
      <c r="A96" s="2"/>
      <c r="B96" s="2"/>
      <c r="C96" s="2"/>
      <c r="D96" s="2"/>
      <c r="E96" s="2"/>
      <c r="F96" s="2"/>
      <c r="G96" s="2"/>
      <c r="H96" s="2"/>
    </row>
    <row r="97" spans="1:8">
      <c r="A97" s="2"/>
      <c r="B97" s="2"/>
      <c r="C97" s="2"/>
      <c r="D97" s="2"/>
      <c r="E97" s="2"/>
      <c r="F97" s="2"/>
      <c r="G97" s="2"/>
      <c r="H97" s="2"/>
    </row>
    <row r="98" spans="1:8">
      <c r="A98" s="2"/>
      <c r="B98" s="2"/>
      <c r="C98" s="2"/>
      <c r="D98" s="2"/>
      <c r="E98" s="2"/>
      <c r="F98" s="2"/>
      <c r="G98" s="2"/>
      <c r="H98" s="2"/>
    </row>
    <row r="99" spans="1:8">
      <c r="A99" s="2"/>
      <c r="B99" s="2"/>
      <c r="C99" s="2"/>
      <c r="D99" s="2"/>
      <c r="E99" s="2"/>
      <c r="F99" s="2"/>
      <c r="G99" s="2"/>
      <c r="H99" s="2"/>
    </row>
    <row r="100" spans="1:8">
      <c r="A100" s="2"/>
      <c r="B100" s="2"/>
      <c r="C100" s="2"/>
      <c r="D100" s="2"/>
      <c r="E100" s="2"/>
      <c r="F100" s="2"/>
      <c r="G100" s="2"/>
      <c r="H100" s="2"/>
    </row>
    <row r="101" spans="1:8">
      <c r="A101" s="2"/>
      <c r="B101" s="2"/>
      <c r="C101" s="2"/>
      <c r="D101" s="2"/>
      <c r="E101" s="2"/>
      <c r="F101" s="2"/>
      <c r="G101" s="2"/>
      <c r="H101" s="2"/>
    </row>
    <row r="102" spans="1:8">
      <c r="A102" s="2"/>
      <c r="B102" s="2"/>
      <c r="C102" s="2"/>
      <c r="D102" s="2"/>
      <c r="E102" s="2"/>
      <c r="F102" s="2"/>
      <c r="G102" s="2"/>
      <c r="H102" s="2"/>
    </row>
  </sheetData>
  <mergeCells count="17">
    <mergeCell ref="C1:D1"/>
    <mergeCell ref="C3:D3"/>
    <mergeCell ref="A32:A34"/>
    <mergeCell ref="A42:A44"/>
    <mergeCell ref="A51:A53"/>
    <mergeCell ref="A1:B1"/>
    <mergeCell ref="A3:B3"/>
    <mergeCell ref="A25:A27"/>
    <mergeCell ref="C28:D28"/>
    <mergeCell ref="A28:B28"/>
    <mergeCell ref="A16:A18"/>
    <mergeCell ref="A6:A8"/>
    <mergeCell ref="C56:D56"/>
    <mergeCell ref="C2:D2"/>
    <mergeCell ref="C54:D54"/>
    <mergeCell ref="A2:B2"/>
    <mergeCell ref="A54:B54"/>
  </mergeCells>
  <phoneticPr fontId="0" type="noConversion"/>
  <printOptions horizontalCentered="1"/>
  <pageMargins left="0.81" right="0.55118110236220474" top="1.37" bottom="0.98425196850393704" header="1.1100000000000001" footer="0.51181102362204722"/>
  <pageSetup paperSize="9" scale="66" orientation="portrait" r:id="rId1"/>
  <headerFooter alignWithMargins="0">
    <oddFooter>&amp;L&amp;"Times New Roman,Regular"&amp;11 34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C38"/>
  <sheetViews>
    <sheetView zoomScaleNormal="100" workbookViewId="0">
      <selection activeCell="R1" sqref="R1:AC1048576"/>
    </sheetView>
  </sheetViews>
  <sheetFormatPr defaultRowHeight="12.75"/>
  <cols>
    <col min="1" max="1" width="5.42578125" style="158" customWidth="1"/>
    <col min="2" max="2" width="83.7109375" style="158" customWidth="1"/>
    <col min="3" max="22" width="9.140625" style="158"/>
    <col min="30" max="256" width="9.140625" style="158"/>
    <col min="257" max="257" width="5.42578125" style="158" customWidth="1"/>
    <col min="258" max="258" width="83.7109375" style="158" customWidth="1"/>
    <col min="259" max="512" width="9.140625" style="158"/>
    <col min="513" max="513" width="5.42578125" style="158" customWidth="1"/>
    <col min="514" max="514" width="83.7109375" style="158" customWidth="1"/>
    <col min="515" max="768" width="9.140625" style="158"/>
    <col min="769" max="769" width="5.42578125" style="158" customWidth="1"/>
    <col min="770" max="770" width="83.7109375" style="158" customWidth="1"/>
    <col min="771" max="1024" width="9.140625" style="158"/>
    <col min="1025" max="1025" width="5.42578125" style="158" customWidth="1"/>
    <col min="1026" max="1026" width="83.7109375" style="158" customWidth="1"/>
    <col min="1027" max="1280" width="9.140625" style="158"/>
    <col min="1281" max="1281" width="5.42578125" style="158" customWidth="1"/>
    <col min="1282" max="1282" width="83.7109375" style="158" customWidth="1"/>
    <col min="1283" max="1536" width="9.140625" style="158"/>
    <col min="1537" max="1537" width="5.42578125" style="158" customWidth="1"/>
    <col min="1538" max="1538" width="83.7109375" style="158" customWidth="1"/>
    <col min="1539" max="1792" width="9.140625" style="158"/>
    <col min="1793" max="1793" width="5.42578125" style="158" customWidth="1"/>
    <col min="1794" max="1794" width="83.7109375" style="158" customWidth="1"/>
    <col min="1795" max="2048" width="9.140625" style="158"/>
    <col min="2049" max="2049" width="5.42578125" style="158" customWidth="1"/>
    <col min="2050" max="2050" width="83.7109375" style="158" customWidth="1"/>
    <col min="2051" max="2304" width="9.140625" style="158"/>
    <col min="2305" max="2305" width="5.42578125" style="158" customWidth="1"/>
    <col min="2306" max="2306" width="83.7109375" style="158" customWidth="1"/>
    <col min="2307" max="2560" width="9.140625" style="158"/>
    <col min="2561" max="2561" width="5.42578125" style="158" customWidth="1"/>
    <col min="2562" max="2562" width="83.7109375" style="158" customWidth="1"/>
    <col min="2563" max="2816" width="9.140625" style="158"/>
    <col min="2817" max="2817" width="5.42578125" style="158" customWidth="1"/>
    <col min="2818" max="2818" width="83.7109375" style="158" customWidth="1"/>
    <col min="2819" max="3072" width="9.140625" style="158"/>
    <col min="3073" max="3073" width="5.42578125" style="158" customWidth="1"/>
    <col min="3074" max="3074" width="83.7109375" style="158" customWidth="1"/>
    <col min="3075" max="3328" width="9.140625" style="158"/>
    <col min="3329" max="3329" width="5.42578125" style="158" customWidth="1"/>
    <col min="3330" max="3330" width="83.7109375" style="158" customWidth="1"/>
    <col min="3331" max="3584" width="9.140625" style="158"/>
    <col min="3585" max="3585" width="5.42578125" style="158" customWidth="1"/>
    <col min="3586" max="3586" width="83.7109375" style="158" customWidth="1"/>
    <col min="3587" max="3840" width="9.140625" style="158"/>
    <col min="3841" max="3841" width="5.42578125" style="158" customWidth="1"/>
    <col min="3842" max="3842" width="83.7109375" style="158" customWidth="1"/>
    <col min="3843" max="4096" width="9.140625" style="158"/>
    <col min="4097" max="4097" width="5.42578125" style="158" customWidth="1"/>
    <col min="4098" max="4098" width="83.7109375" style="158" customWidth="1"/>
    <col min="4099" max="4352" width="9.140625" style="158"/>
    <col min="4353" max="4353" width="5.42578125" style="158" customWidth="1"/>
    <col min="4354" max="4354" width="83.7109375" style="158" customWidth="1"/>
    <col min="4355" max="4608" width="9.140625" style="158"/>
    <col min="4609" max="4609" width="5.42578125" style="158" customWidth="1"/>
    <col min="4610" max="4610" width="83.7109375" style="158" customWidth="1"/>
    <col min="4611" max="4864" width="9.140625" style="158"/>
    <col min="4865" max="4865" width="5.42578125" style="158" customWidth="1"/>
    <col min="4866" max="4866" width="83.7109375" style="158" customWidth="1"/>
    <col min="4867" max="5120" width="9.140625" style="158"/>
    <col min="5121" max="5121" width="5.42578125" style="158" customWidth="1"/>
    <col min="5122" max="5122" width="83.7109375" style="158" customWidth="1"/>
    <col min="5123" max="5376" width="9.140625" style="158"/>
    <col min="5377" max="5377" width="5.42578125" style="158" customWidth="1"/>
    <col min="5378" max="5378" width="83.7109375" style="158" customWidth="1"/>
    <col min="5379" max="5632" width="9.140625" style="158"/>
    <col min="5633" max="5633" width="5.42578125" style="158" customWidth="1"/>
    <col min="5634" max="5634" width="83.7109375" style="158" customWidth="1"/>
    <col min="5635" max="5888" width="9.140625" style="158"/>
    <col min="5889" max="5889" width="5.42578125" style="158" customWidth="1"/>
    <col min="5890" max="5890" width="83.7109375" style="158" customWidth="1"/>
    <col min="5891" max="6144" width="9.140625" style="158"/>
    <col min="6145" max="6145" width="5.42578125" style="158" customWidth="1"/>
    <col min="6146" max="6146" width="83.7109375" style="158" customWidth="1"/>
    <col min="6147" max="6400" width="9.140625" style="158"/>
    <col min="6401" max="6401" width="5.42578125" style="158" customWidth="1"/>
    <col min="6402" max="6402" width="83.7109375" style="158" customWidth="1"/>
    <col min="6403" max="6656" width="9.140625" style="158"/>
    <col min="6657" max="6657" width="5.42578125" style="158" customWidth="1"/>
    <col min="6658" max="6658" width="83.7109375" style="158" customWidth="1"/>
    <col min="6659" max="6912" width="9.140625" style="158"/>
    <col min="6913" max="6913" width="5.42578125" style="158" customWidth="1"/>
    <col min="6914" max="6914" width="83.7109375" style="158" customWidth="1"/>
    <col min="6915" max="7168" width="9.140625" style="158"/>
    <col min="7169" max="7169" width="5.42578125" style="158" customWidth="1"/>
    <col min="7170" max="7170" width="83.7109375" style="158" customWidth="1"/>
    <col min="7171" max="7424" width="9.140625" style="158"/>
    <col min="7425" max="7425" width="5.42578125" style="158" customWidth="1"/>
    <col min="7426" max="7426" width="83.7109375" style="158" customWidth="1"/>
    <col min="7427" max="7680" width="9.140625" style="158"/>
    <col min="7681" max="7681" width="5.42578125" style="158" customWidth="1"/>
    <col min="7682" max="7682" width="83.7109375" style="158" customWidth="1"/>
    <col min="7683" max="7936" width="9.140625" style="158"/>
    <col min="7937" max="7937" width="5.42578125" style="158" customWidth="1"/>
    <col min="7938" max="7938" width="83.7109375" style="158" customWidth="1"/>
    <col min="7939" max="8192" width="9.140625" style="158"/>
    <col min="8193" max="8193" width="5.42578125" style="158" customWidth="1"/>
    <col min="8194" max="8194" width="83.7109375" style="158" customWidth="1"/>
    <col min="8195" max="8448" width="9.140625" style="158"/>
    <col min="8449" max="8449" width="5.42578125" style="158" customWidth="1"/>
    <col min="8450" max="8450" width="83.7109375" style="158" customWidth="1"/>
    <col min="8451" max="8704" width="9.140625" style="158"/>
    <col min="8705" max="8705" width="5.42578125" style="158" customWidth="1"/>
    <col min="8706" max="8706" width="83.7109375" style="158" customWidth="1"/>
    <col min="8707" max="8960" width="9.140625" style="158"/>
    <col min="8961" max="8961" width="5.42578125" style="158" customWidth="1"/>
    <col min="8962" max="8962" width="83.7109375" style="158" customWidth="1"/>
    <col min="8963" max="9216" width="9.140625" style="158"/>
    <col min="9217" max="9217" width="5.42578125" style="158" customWidth="1"/>
    <col min="9218" max="9218" width="83.7109375" style="158" customWidth="1"/>
    <col min="9219" max="9472" width="9.140625" style="158"/>
    <col min="9473" max="9473" width="5.42578125" style="158" customWidth="1"/>
    <col min="9474" max="9474" width="83.7109375" style="158" customWidth="1"/>
    <col min="9475" max="9728" width="9.140625" style="158"/>
    <col min="9729" max="9729" width="5.42578125" style="158" customWidth="1"/>
    <col min="9730" max="9730" width="83.7109375" style="158" customWidth="1"/>
    <col min="9731" max="9984" width="9.140625" style="158"/>
    <col min="9985" max="9985" width="5.42578125" style="158" customWidth="1"/>
    <col min="9986" max="9986" width="83.7109375" style="158" customWidth="1"/>
    <col min="9987" max="10240" width="9.140625" style="158"/>
    <col min="10241" max="10241" width="5.42578125" style="158" customWidth="1"/>
    <col min="10242" max="10242" width="83.7109375" style="158" customWidth="1"/>
    <col min="10243" max="10496" width="9.140625" style="158"/>
    <col min="10497" max="10497" width="5.42578125" style="158" customWidth="1"/>
    <col min="10498" max="10498" width="83.7109375" style="158" customWidth="1"/>
    <col min="10499" max="10752" width="9.140625" style="158"/>
    <col min="10753" max="10753" width="5.42578125" style="158" customWidth="1"/>
    <col min="10754" max="10754" width="83.7109375" style="158" customWidth="1"/>
    <col min="10755" max="11008" width="9.140625" style="158"/>
    <col min="11009" max="11009" width="5.42578125" style="158" customWidth="1"/>
    <col min="11010" max="11010" width="83.7109375" style="158" customWidth="1"/>
    <col min="11011" max="11264" width="9.140625" style="158"/>
    <col min="11265" max="11265" width="5.42578125" style="158" customWidth="1"/>
    <col min="11266" max="11266" width="83.7109375" style="158" customWidth="1"/>
    <col min="11267" max="11520" width="9.140625" style="158"/>
    <col min="11521" max="11521" width="5.42578125" style="158" customWidth="1"/>
    <col min="11522" max="11522" width="83.7109375" style="158" customWidth="1"/>
    <col min="11523" max="11776" width="9.140625" style="158"/>
    <col min="11777" max="11777" width="5.42578125" style="158" customWidth="1"/>
    <col min="11778" max="11778" width="83.7109375" style="158" customWidth="1"/>
    <col min="11779" max="12032" width="9.140625" style="158"/>
    <col min="12033" max="12033" width="5.42578125" style="158" customWidth="1"/>
    <col min="12034" max="12034" width="83.7109375" style="158" customWidth="1"/>
    <col min="12035" max="12288" width="9.140625" style="158"/>
    <col min="12289" max="12289" width="5.42578125" style="158" customWidth="1"/>
    <col min="12290" max="12290" width="83.7109375" style="158" customWidth="1"/>
    <col min="12291" max="12544" width="9.140625" style="158"/>
    <col min="12545" max="12545" width="5.42578125" style="158" customWidth="1"/>
    <col min="12546" max="12546" width="83.7109375" style="158" customWidth="1"/>
    <col min="12547" max="12800" width="9.140625" style="158"/>
    <col min="12801" max="12801" width="5.42578125" style="158" customWidth="1"/>
    <col min="12802" max="12802" width="83.7109375" style="158" customWidth="1"/>
    <col min="12803" max="13056" width="9.140625" style="158"/>
    <col min="13057" max="13057" width="5.42578125" style="158" customWidth="1"/>
    <col min="13058" max="13058" width="83.7109375" style="158" customWidth="1"/>
    <col min="13059" max="13312" width="9.140625" style="158"/>
    <col min="13313" max="13313" width="5.42578125" style="158" customWidth="1"/>
    <col min="13314" max="13314" width="83.7109375" style="158" customWidth="1"/>
    <col min="13315" max="13568" width="9.140625" style="158"/>
    <col min="13569" max="13569" width="5.42578125" style="158" customWidth="1"/>
    <col min="13570" max="13570" width="83.7109375" style="158" customWidth="1"/>
    <col min="13571" max="13824" width="9.140625" style="158"/>
    <col min="13825" max="13825" width="5.42578125" style="158" customWidth="1"/>
    <col min="13826" max="13826" width="83.7109375" style="158" customWidth="1"/>
    <col min="13827" max="14080" width="9.140625" style="158"/>
    <col min="14081" max="14081" width="5.42578125" style="158" customWidth="1"/>
    <col min="14082" max="14082" width="83.7109375" style="158" customWidth="1"/>
    <col min="14083" max="14336" width="9.140625" style="158"/>
    <col min="14337" max="14337" width="5.42578125" style="158" customWidth="1"/>
    <col min="14338" max="14338" width="83.7109375" style="158" customWidth="1"/>
    <col min="14339" max="14592" width="9.140625" style="158"/>
    <col min="14593" max="14593" width="5.42578125" style="158" customWidth="1"/>
    <col min="14594" max="14594" width="83.7109375" style="158" customWidth="1"/>
    <col min="14595" max="14848" width="9.140625" style="158"/>
    <col min="14849" max="14849" width="5.42578125" style="158" customWidth="1"/>
    <col min="14850" max="14850" width="83.7109375" style="158" customWidth="1"/>
    <col min="14851" max="15104" width="9.140625" style="158"/>
    <col min="15105" max="15105" width="5.42578125" style="158" customWidth="1"/>
    <col min="15106" max="15106" width="83.7109375" style="158" customWidth="1"/>
    <col min="15107" max="15360" width="9.140625" style="158"/>
    <col min="15361" max="15361" width="5.42578125" style="158" customWidth="1"/>
    <col min="15362" max="15362" width="83.7109375" style="158" customWidth="1"/>
    <col min="15363" max="15616" width="9.140625" style="158"/>
    <col min="15617" max="15617" width="5.42578125" style="158" customWidth="1"/>
    <col min="15618" max="15618" width="83.7109375" style="158" customWidth="1"/>
    <col min="15619" max="15872" width="9.140625" style="158"/>
    <col min="15873" max="15873" width="5.42578125" style="158" customWidth="1"/>
    <col min="15874" max="15874" width="83.7109375" style="158" customWidth="1"/>
    <col min="15875" max="16128" width="9.140625" style="158"/>
    <col min="16129" max="16129" width="5.42578125" style="158" customWidth="1"/>
    <col min="16130" max="16130" width="83.7109375" style="158" customWidth="1"/>
    <col min="16131" max="16384" width="9.140625" style="158"/>
  </cols>
  <sheetData>
    <row r="1" spans="1:2" s="156" customFormat="1" ht="19.5" customHeight="1">
      <c r="A1" s="199" t="s">
        <v>174</v>
      </c>
      <c r="B1" s="199"/>
    </row>
    <row r="2" spans="1:2" s="156" customFormat="1" ht="33" customHeight="1">
      <c r="A2" s="200" t="s">
        <v>292</v>
      </c>
      <c r="B2" s="200"/>
    </row>
    <row r="3" spans="1:2" s="156" customFormat="1" ht="11.25" customHeight="1">
      <c r="A3" s="201"/>
      <c r="B3" s="201"/>
    </row>
    <row r="4" spans="1:2" s="156" customFormat="1" ht="19.899999999999999" customHeight="1">
      <c r="A4" s="157" t="s">
        <v>70</v>
      </c>
      <c r="B4" s="157" t="s">
        <v>232</v>
      </c>
    </row>
    <row r="5" spans="1:2" s="156" customFormat="1" ht="19.899999999999999" customHeight="1">
      <c r="A5" s="157" t="s">
        <v>71</v>
      </c>
      <c r="B5" s="157" t="s">
        <v>233</v>
      </c>
    </row>
    <row r="6" spans="1:2" s="156" customFormat="1" ht="19.899999999999999" customHeight="1">
      <c r="A6" s="157" t="s">
        <v>72</v>
      </c>
      <c r="B6" s="157" t="s">
        <v>234</v>
      </c>
    </row>
    <row r="7" spans="1:2" s="156" customFormat="1" ht="19.899999999999999" customHeight="1">
      <c r="A7" s="157" t="s">
        <v>73</v>
      </c>
      <c r="B7" s="157" t="s">
        <v>235</v>
      </c>
    </row>
    <row r="8" spans="1:2" s="156" customFormat="1" ht="19.899999999999999" customHeight="1">
      <c r="A8" s="157" t="s">
        <v>74</v>
      </c>
      <c r="B8" s="157" t="s">
        <v>236</v>
      </c>
    </row>
    <row r="9" spans="1:2" s="156" customFormat="1" ht="19.899999999999999" customHeight="1">
      <c r="A9" s="157" t="s">
        <v>75</v>
      </c>
      <c r="B9" s="157" t="s">
        <v>237</v>
      </c>
    </row>
    <row r="10" spans="1:2" s="156" customFormat="1" ht="19.899999999999999" customHeight="1">
      <c r="A10" s="157" t="s">
        <v>76</v>
      </c>
      <c r="B10" s="157" t="s">
        <v>238</v>
      </c>
    </row>
    <row r="11" spans="1:2" s="156" customFormat="1" ht="19.899999999999999" customHeight="1">
      <c r="A11" s="157" t="s">
        <v>77</v>
      </c>
      <c r="B11" s="157" t="s">
        <v>239</v>
      </c>
    </row>
    <row r="12" spans="1:2" s="156" customFormat="1" ht="19.899999999999999" customHeight="1">
      <c r="A12" s="157" t="s">
        <v>78</v>
      </c>
      <c r="B12" s="157" t="s">
        <v>240</v>
      </c>
    </row>
    <row r="13" spans="1:2" s="156" customFormat="1" ht="19.899999999999999" customHeight="1">
      <c r="A13" s="157" t="s">
        <v>79</v>
      </c>
      <c r="B13" s="157" t="s">
        <v>241</v>
      </c>
    </row>
    <row r="14" spans="1:2" s="156" customFormat="1" ht="19.899999999999999" customHeight="1">
      <c r="A14" s="157" t="s">
        <v>80</v>
      </c>
      <c r="B14" s="159" t="s">
        <v>242</v>
      </c>
    </row>
    <row r="15" spans="1:2" s="156" customFormat="1" ht="19.899999999999999" customHeight="1">
      <c r="A15" s="157" t="s">
        <v>81</v>
      </c>
      <c r="B15" s="157" t="s">
        <v>243</v>
      </c>
    </row>
    <row r="16" spans="1:2" s="156" customFormat="1" ht="19.899999999999999" customHeight="1">
      <c r="A16" s="157" t="s">
        <v>82</v>
      </c>
      <c r="B16" s="157" t="s">
        <v>244</v>
      </c>
    </row>
    <row r="17" spans="1:2" s="156" customFormat="1" ht="19.899999999999999" customHeight="1">
      <c r="A17" s="157" t="s">
        <v>83</v>
      </c>
      <c r="B17" s="157" t="s">
        <v>245</v>
      </c>
    </row>
    <row r="18" spans="1:2" s="156" customFormat="1" ht="19.899999999999999" customHeight="1">
      <c r="A18" s="157" t="s">
        <v>84</v>
      </c>
      <c r="B18" s="157" t="s">
        <v>246</v>
      </c>
    </row>
    <row r="19" spans="1:2" s="156" customFormat="1" ht="19.899999999999999" customHeight="1">
      <c r="A19" s="157" t="s">
        <v>85</v>
      </c>
      <c r="B19" s="157" t="s">
        <v>247</v>
      </c>
    </row>
    <row r="20" spans="1:2" s="156" customFormat="1" ht="19.899999999999999" customHeight="1">
      <c r="A20" s="157" t="s">
        <v>86</v>
      </c>
      <c r="B20" s="159" t="s">
        <v>248</v>
      </c>
    </row>
    <row r="21" spans="1:2" s="156" customFormat="1" ht="19.899999999999999" customHeight="1">
      <c r="A21" s="157" t="s">
        <v>87</v>
      </c>
      <c r="B21" s="157" t="s">
        <v>249</v>
      </c>
    </row>
    <row r="22" spans="1:2" s="156" customFormat="1" ht="19.899999999999999" customHeight="1">
      <c r="A22" s="157" t="s">
        <v>88</v>
      </c>
      <c r="B22" s="157" t="s">
        <v>250</v>
      </c>
    </row>
    <row r="23" spans="1:2" s="156" customFormat="1" ht="19.899999999999999" customHeight="1">
      <c r="A23" s="157" t="s">
        <v>89</v>
      </c>
      <c r="B23" s="157" t="s">
        <v>251</v>
      </c>
    </row>
    <row r="24" spans="1:2" s="156" customFormat="1" ht="19.899999999999999" customHeight="1">
      <c r="A24" s="157" t="s">
        <v>90</v>
      </c>
      <c r="B24" s="157" t="s">
        <v>252</v>
      </c>
    </row>
    <row r="25" spans="1:2" s="156" customFormat="1" ht="19.899999999999999" customHeight="1">
      <c r="A25" s="157" t="s">
        <v>91</v>
      </c>
      <c r="B25" s="157" t="s">
        <v>253</v>
      </c>
    </row>
    <row r="26" spans="1:2" s="156" customFormat="1" ht="19.899999999999999" customHeight="1">
      <c r="A26" s="157" t="s">
        <v>92</v>
      </c>
      <c r="B26" s="157" t="s">
        <v>254</v>
      </c>
    </row>
    <row r="27" spans="1:2" s="156" customFormat="1" ht="19.899999999999999" customHeight="1">
      <c r="A27" s="157" t="s">
        <v>93</v>
      </c>
      <c r="B27" s="157" t="s">
        <v>255</v>
      </c>
    </row>
    <row r="28" spans="1:2" s="156" customFormat="1" ht="19.899999999999999" customHeight="1">
      <c r="A28" s="157" t="s">
        <v>94</v>
      </c>
      <c r="B28" s="157" t="s">
        <v>256</v>
      </c>
    </row>
    <row r="29" spans="1:2" s="156" customFormat="1" ht="19.899999999999999" customHeight="1">
      <c r="A29" s="157" t="s">
        <v>95</v>
      </c>
      <c r="B29" s="157" t="s">
        <v>257</v>
      </c>
    </row>
    <row r="30" spans="1:2" s="156" customFormat="1" ht="19.899999999999999" customHeight="1">
      <c r="A30" s="157" t="s">
        <v>96</v>
      </c>
      <c r="B30" s="157" t="s">
        <v>268</v>
      </c>
    </row>
    <row r="31" spans="1:2" s="156" customFormat="1" ht="19.899999999999999" customHeight="1">
      <c r="A31" s="157" t="s">
        <v>97</v>
      </c>
      <c r="B31" s="157" t="s">
        <v>258</v>
      </c>
    </row>
    <row r="32" spans="1:2" s="156" customFormat="1" ht="19.899999999999999" customHeight="1">
      <c r="A32" s="157" t="s">
        <v>98</v>
      </c>
      <c r="B32" s="157" t="s">
        <v>259</v>
      </c>
    </row>
    <row r="33" spans="1:2" s="156" customFormat="1" ht="19.899999999999999" customHeight="1">
      <c r="A33" s="157" t="s">
        <v>99</v>
      </c>
      <c r="B33" s="157" t="s">
        <v>260</v>
      </c>
    </row>
    <row r="34" spans="1:2" s="156" customFormat="1" ht="19.899999999999999" customHeight="1">
      <c r="A34" s="157" t="s">
        <v>100</v>
      </c>
      <c r="B34" s="157" t="s">
        <v>261</v>
      </c>
    </row>
    <row r="35" spans="1:2" s="156" customFormat="1" ht="19.899999999999999" customHeight="1">
      <c r="A35" s="157" t="s">
        <v>101</v>
      </c>
      <c r="B35" s="157" t="s">
        <v>262</v>
      </c>
    </row>
    <row r="36" spans="1:2" s="156" customFormat="1" ht="19.899999999999999" customHeight="1">
      <c r="A36" s="157" t="s">
        <v>106</v>
      </c>
      <c r="B36" s="157" t="s">
        <v>263</v>
      </c>
    </row>
    <row r="37" spans="1:2" s="156" customFormat="1" ht="19.899999999999999" customHeight="1">
      <c r="A37" s="157" t="s">
        <v>264</v>
      </c>
      <c r="B37" s="157" t="s">
        <v>265</v>
      </c>
    </row>
    <row r="38" spans="1:2" s="156" customFormat="1" ht="19.899999999999999" customHeight="1">
      <c r="A38" s="157" t="s">
        <v>266</v>
      </c>
      <c r="B38" s="157" t="s">
        <v>267</v>
      </c>
    </row>
  </sheetData>
  <mergeCells count="3">
    <mergeCell ref="A1:B1"/>
    <mergeCell ref="A2:B2"/>
    <mergeCell ref="A3:B3"/>
  </mergeCells>
  <pageMargins left="0.78431372549019618" right="0.78431372549019618" top="0.98039215686274517" bottom="0.98039215686274517" header="0.50980392156862753" footer="0.50980392156862753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Aktīvi _Pasīvi_Assets_Liabilit</vt:lpstr>
      <vt:lpstr>AP_analīze_Assets_Liab_analysis</vt:lpstr>
      <vt:lpstr>PZ_Profit&amp;Loss</vt:lpstr>
      <vt:lpstr>Ienāk_Izdev_Income_Expens</vt:lpstr>
      <vt:lpstr>KKS_saraksts_List</vt:lpstr>
      <vt:lpstr>'PZ_Profit&amp;Loss'!MBP_F_8804_3</vt:lpstr>
      <vt:lpstr>'Aktīvi _Pasīvi_Assets_Liabilit'!Print_Area</vt:lpstr>
      <vt:lpstr>AP_analīze_Assets_Liab_analysis!Print_Area</vt:lpstr>
      <vt:lpstr>Ienāk_Izdev_Income_Expens!Print_Area</vt:lpstr>
      <vt:lpstr>'PZ_Profit&amp;Loss'!Print_Area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Tvardovska</cp:lastModifiedBy>
  <cp:lastPrinted>2014-02-07T10:37:22Z</cp:lastPrinted>
  <dcterms:created xsi:type="dcterms:W3CDTF">1998-04-27T08:21:55Z</dcterms:created>
  <dcterms:modified xsi:type="dcterms:W3CDTF">2014-02-07T12:50:23Z</dcterms:modified>
</cp:coreProperties>
</file>